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tabRatio="913" firstSheet="5" activeTab="7"/>
  </bookViews>
  <sheets>
    <sheet name="附件1汇总简表 " sheetId="34" r:id="rId1"/>
    <sheet name="附件2-1" sheetId="56" r:id="rId2"/>
    <sheet name="附件2-2" sheetId="73" r:id="rId3"/>
    <sheet name="附件3-1-1" sheetId="63" r:id="rId4"/>
    <sheet name="附件3-1-2" sheetId="46" r:id="rId5"/>
    <sheet name="附件3-1-3" sheetId="48" r:id="rId6"/>
    <sheet name="附件3-2-1" sheetId="66" r:id="rId7"/>
    <sheet name="附件3-2-2" sheetId="59" r:id="rId8"/>
    <sheet name="附件3-2-3" sheetId="60" r:id="rId9"/>
    <sheet name="附件3-3" sheetId="29" r:id="rId10"/>
    <sheet name="附件3-4-1" sheetId="61" r:id="rId11"/>
    <sheet name="附件3-4-2" sheetId="62" r:id="rId12"/>
    <sheet name="附件3-5" sheetId="68" r:id="rId13"/>
    <sheet name="附件3-6" sheetId="54" r:id="rId14"/>
    <sheet name="附件3-7" sheetId="55" r:id="rId15"/>
    <sheet name="附件3-8-1" sheetId="57" r:id="rId16"/>
    <sheet name="附件3-8-2" sheetId="64" r:id="rId17"/>
    <sheet name="附件3-9" sheetId="65" r:id="rId18"/>
    <sheet name="附件3-10" sheetId="70" r:id="rId19"/>
  </sheets>
  <externalReferences>
    <externalReference r:id="rId20"/>
  </externalReferences>
  <definedNames>
    <definedName name="_xlnm.Print_Area" localSheetId="0">'附件1汇总简表 '!$A$1:$L$175</definedName>
    <definedName name="_xlnm.Print_Area" localSheetId="1">'附件2-1'!$A$1:$H$110</definedName>
    <definedName name="_xlnm.Print_Area" localSheetId="2">'附件2-2'!$A$1:$E$110</definedName>
    <definedName name="_xlnm.Print_Area" localSheetId="3">'附件3-1-1'!$A$1:$G$140</definedName>
    <definedName name="_xlnm.Print_Area" localSheetId="5">'附件3-1-3'!$A$1:$I$48</definedName>
    <definedName name="_xlnm.Print_Area" localSheetId="6">'附件3-2-1'!$A$1:$F$93</definedName>
    <definedName name="_xlnm.Print_Area" localSheetId="9">'附件3-3'!$A$1:$G$103</definedName>
    <definedName name="_xlnm.Print_Area" localSheetId="10">'附件3-4-1'!$A$1:$F$136</definedName>
    <definedName name="_xlnm.Print_Area" localSheetId="15">'附件3-8-1'!$A$1:$I$97</definedName>
    <definedName name="_xlnm.Print_Area" localSheetId="16">'附件3-8-2'!$A$1:$C$22</definedName>
    <definedName name="_xlnm.Print_Area" localSheetId="17">'附件3-9'!$A$1:$G$155</definedName>
    <definedName name="_xlnm.Print_Titles" localSheetId="0">'附件1汇总简表 '!$1:$4</definedName>
    <definedName name="_xlnm.Print_Titles" localSheetId="1">'附件2-1'!$1:$3</definedName>
    <definedName name="_xlnm.Print_Titles" localSheetId="2">'附件2-2'!$1:$3</definedName>
    <definedName name="_xlnm.Print_Titles" localSheetId="18">'附件3-10'!$1:$4</definedName>
    <definedName name="_xlnm.Print_Titles" localSheetId="3">'附件3-1-1'!$1:$5</definedName>
    <definedName name="_xlnm.Print_Titles" localSheetId="4">'附件3-1-2'!$1:$6</definedName>
    <definedName name="_xlnm.Print_Titles" localSheetId="5">'附件3-1-3'!$1:$5</definedName>
    <definedName name="_xlnm.Print_Titles" localSheetId="6">'附件3-2-1'!$1:$4</definedName>
    <definedName name="_xlnm.Print_Titles" localSheetId="7">'附件3-2-2'!$1:$4</definedName>
    <definedName name="_xlnm.Print_Titles" localSheetId="8">'附件3-2-3'!$1:$4</definedName>
    <definedName name="_xlnm.Print_Titles" localSheetId="9">'附件3-3'!$1:$5</definedName>
    <definedName name="_xlnm.Print_Titles" localSheetId="10">'附件3-4-1'!$1:$4</definedName>
    <definedName name="_xlnm.Print_Titles" localSheetId="11">'附件3-4-2'!$1:$4</definedName>
    <definedName name="_xlnm.Print_Titles" localSheetId="13">'附件3-6'!$1:$4</definedName>
    <definedName name="_xlnm.Print_Titles" localSheetId="14">'附件3-7'!$1:$4</definedName>
    <definedName name="_xlnm.Print_Titles" localSheetId="15">'附件3-8-1'!$1:$5</definedName>
    <definedName name="_xlnm.Print_Titles" localSheetId="17">'附件3-9'!$1:$4</definedName>
    <definedName name="Z_40546AE0_6B6D_4AC1_BF36_7BDCA8DD176C_.wvu.Cols" localSheetId="12" hidden="1">'附件3-5'!$HZ:$IB,'附件3-5'!$RV:$RX,'附件3-5'!$ABR:$ABT,'附件3-5'!$ALN:$ALP,'附件3-5'!$AVJ:$AVL,'附件3-5'!$BFF:$BFH,'附件3-5'!$BPB:$BPD,'附件3-5'!$BYX:$BYZ,'附件3-5'!$CIT:$CIV,'附件3-5'!$CSP:$CSR,'附件3-5'!$DCL:$DCN,'附件3-5'!$DMH:$DMJ,'附件3-5'!$DWD:$DWF,'附件3-5'!$EFZ:$EGB,'附件3-5'!$EPV:$EPX,'附件3-5'!$EZR:$EZT,'附件3-5'!$FJN:$FJP,'附件3-5'!$FTJ:$FTL,'附件3-5'!$GDF:$GDH,'附件3-5'!$GNB:$GND,'附件3-5'!$GWX:$GWZ,'附件3-5'!$HGT:$HGV,'附件3-5'!$HQP:$HQR,'附件3-5'!$IAL:$IAN,'附件3-5'!$IKH:$IKJ,'附件3-5'!$IUD:$IUF,'附件3-5'!$JDZ:$JEB,'附件3-5'!$JNV:$JNX,'附件3-5'!$JXR:$JXT,'附件3-5'!$KHN:$KHP,'附件3-5'!$KRJ:$KRL,'附件3-5'!$LBF:$LBH,'附件3-5'!$LLB:$LLD,'附件3-5'!$LUX:$LUZ,'附件3-5'!$MET:$MEV,'附件3-5'!$MOP:$MOR,'附件3-5'!$MYL:$MYN,'附件3-5'!$NIH:$NIJ,'附件3-5'!$NSD:$NSF,'附件3-5'!$OBZ:$OCB,'附件3-5'!$OLV:$OLX,'附件3-5'!$OVR:$OVT,'附件3-5'!$PFN:$PFP,'附件3-5'!$PPJ:$PPL,'附件3-5'!$PZF:$PZH,'附件3-5'!$QJB:$QJD,'附件3-5'!$QSX:$QSZ,'附件3-5'!$RCT:$RCV,'附件3-5'!$RMP:$RMR,'附件3-5'!$RWL:$RWN,'附件3-5'!$SGH:$SGJ,'附件3-5'!$SQD:$SQF,'附件3-5'!$SZZ:$TAB,'附件3-5'!$TJV:$TJX,'附件3-5'!$TTR:$TTT,'附件3-5'!$UDN:$UDP,'附件3-5'!$UNJ:$UNL,'附件3-5'!$UXF:$UXH,'附件3-5'!$VHB:$VHD,'附件3-5'!$VQX:$VQZ,'附件3-5'!$WAT:$WAV,'附件3-5'!$WKP:$WKR,'附件3-5'!$WUL:$WUN</definedName>
    <definedName name="Z_40546AE0_6B6D_4AC1_BF36_7BDCA8DD176C_.wvu.Cols" localSheetId="15" hidden="1">'附件3-8-1'!#REF!</definedName>
    <definedName name="Z_40546AE0_6B6D_4AC1_BF36_7BDCA8DD176C_.wvu.PrintArea" localSheetId="0" hidden="1">'附件1汇总简表 '!$A$1:$L$173</definedName>
    <definedName name="Z_40546AE0_6B6D_4AC1_BF36_7BDCA8DD176C_.wvu.PrintArea" localSheetId="1" hidden="1">'附件2-1'!$A$1:$H$107</definedName>
    <definedName name="Z_40546AE0_6B6D_4AC1_BF36_7BDCA8DD176C_.wvu.PrintArea" localSheetId="2" hidden="1">'附件2-2'!$A$1:$D$110</definedName>
    <definedName name="Z_40546AE0_6B6D_4AC1_BF36_7BDCA8DD176C_.wvu.PrintArea" localSheetId="5" hidden="1">'附件3-1-3'!$A$1:$I$30</definedName>
    <definedName name="Z_40546AE0_6B6D_4AC1_BF36_7BDCA8DD176C_.wvu.PrintArea" localSheetId="6" hidden="1">'附件3-2-1'!$A$1:$F$93</definedName>
    <definedName name="Z_40546AE0_6B6D_4AC1_BF36_7BDCA8DD176C_.wvu.PrintArea" localSheetId="9" hidden="1">'附件3-3'!$A$1:$G$6</definedName>
    <definedName name="Z_40546AE0_6B6D_4AC1_BF36_7BDCA8DD176C_.wvu.PrintArea" localSheetId="10" hidden="1">'附件3-4-1'!$A$1:$F$136</definedName>
    <definedName name="Z_40546AE0_6B6D_4AC1_BF36_7BDCA8DD176C_.wvu.PrintArea" localSheetId="15" hidden="1">'附件3-8-1'!$A$1:$I$97</definedName>
    <definedName name="Z_40546AE0_6B6D_4AC1_BF36_7BDCA8DD176C_.wvu.PrintArea" localSheetId="16" hidden="1">'附件3-8-2'!$A$1:$C$20</definedName>
    <definedName name="Z_40546AE0_6B6D_4AC1_BF36_7BDCA8DD176C_.wvu.PrintArea" localSheetId="17" hidden="1">'附件3-9'!$A$1:$G$155</definedName>
    <definedName name="Z_40546AE0_6B6D_4AC1_BF36_7BDCA8DD176C_.wvu.PrintTitles" localSheetId="0" hidden="1">'附件1汇总简表 '!$1:$4</definedName>
    <definedName name="Z_40546AE0_6B6D_4AC1_BF36_7BDCA8DD176C_.wvu.PrintTitles" localSheetId="1" hidden="1">'附件2-1'!$1:$3</definedName>
    <definedName name="Z_40546AE0_6B6D_4AC1_BF36_7BDCA8DD176C_.wvu.PrintTitles" localSheetId="2" hidden="1">'附件2-2'!$1:$3</definedName>
    <definedName name="Z_40546AE0_6B6D_4AC1_BF36_7BDCA8DD176C_.wvu.PrintTitles" localSheetId="3" hidden="1">'附件3-1-1'!$1:$4</definedName>
    <definedName name="Z_40546AE0_6B6D_4AC1_BF36_7BDCA8DD176C_.wvu.PrintTitles" localSheetId="5" hidden="1">'附件3-1-3'!$1:$3</definedName>
    <definedName name="Z_40546AE0_6B6D_4AC1_BF36_7BDCA8DD176C_.wvu.PrintTitles" localSheetId="6" hidden="1">'附件3-2-1'!$1:$4</definedName>
    <definedName name="Z_40546AE0_6B6D_4AC1_BF36_7BDCA8DD176C_.wvu.PrintTitles" localSheetId="7" hidden="1">'附件3-2-2'!$1:$4</definedName>
    <definedName name="Z_40546AE0_6B6D_4AC1_BF36_7BDCA8DD176C_.wvu.PrintTitles" localSheetId="8" hidden="1">'附件3-2-3'!$1:$4</definedName>
    <definedName name="Z_40546AE0_6B6D_4AC1_BF36_7BDCA8DD176C_.wvu.PrintTitles" localSheetId="9" hidden="1">'附件3-3'!$1:$5</definedName>
    <definedName name="Z_40546AE0_6B6D_4AC1_BF36_7BDCA8DD176C_.wvu.PrintTitles" localSheetId="10" hidden="1">'附件3-4-1'!$1:$4</definedName>
    <definedName name="Z_40546AE0_6B6D_4AC1_BF36_7BDCA8DD176C_.wvu.PrintTitles" localSheetId="11" hidden="1">'附件3-4-2'!$1:$4</definedName>
    <definedName name="Z_40546AE0_6B6D_4AC1_BF36_7BDCA8DD176C_.wvu.PrintTitles" localSheetId="13" hidden="1">'附件3-6'!$1:$4</definedName>
    <definedName name="Z_40546AE0_6B6D_4AC1_BF36_7BDCA8DD176C_.wvu.PrintTitles" localSheetId="14" hidden="1">'附件3-7'!$1:$3</definedName>
    <definedName name="Z_40546AE0_6B6D_4AC1_BF36_7BDCA8DD176C_.wvu.PrintTitles" localSheetId="15" hidden="1">'附件3-8-1'!$1:$5</definedName>
    <definedName name="Z_40546AE0_6B6D_4AC1_BF36_7BDCA8DD176C_.wvu.PrintTitles" localSheetId="17" hidden="1">'附件3-9'!$1:$4</definedName>
    <definedName name="Z_40546AE0_6B6D_4AC1_BF36_7BDCA8DD176C_.wvu.Rows" localSheetId="0" hidden="1">'附件1汇总简表 '!$86:$86,'附件1汇总简表 '!$98:$98,'附件1汇总简表 '!$115:$115,'附件1汇总简表 '!$172:$173</definedName>
    <definedName name="Z_40546AE0_6B6D_4AC1_BF36_7BDCA8DD176C_.wvu.Rows" localSheetId="6" hidden="1">'附件3-2-1'!$36:$36</definedName>
  </definedNames>
  <calcPr calcId="144525"/>
  <customWorkbookViews>
    <customWorkbookView name="A1" guid="{40546AE0-6B6D-4AC1-BF36-7BDCA8DD176C}" xWindow="1438" windowWidth="1442" windowHeight="900" activeSheetId="61"/>
  </customWorkbookViews>
</workbook>
</file>

<file path=xl/sharedStrings.xml><?xml version="1.0" encoding="utf-8"?>
<sst xmlns="http://schemas.openxmlformats.org/spreadsheetml/2006/main" count="2849" uniqueCount="1645">
  <si>
    <t>附件1</t>
  </si>
  <si>
    <t xml:space="preserve">2026年省级水利建设和发展专项资金（第一批水利发展）汇总表 </t>
  </si>
  <si>
    <r>
      <rPr>
        <b/>
        <sz val="10"/>
        <rFont val="方正仿宋_GBK"/>
        <charset val="134"/>
      </rPr>
      <t>单位：万元</t>
    </r>
  </si>
  <si>
    <r>
      <rPr>
        <b/>
        <sz val="12"/>
        <rFont val="方正仿宋_GBK"/>
        <charset val="134"/>
      </rPr>
      <t>地</t>
    </r>
    <r>
      <rPr>
        <b/>
        <sz val="12"/>
        <rFont val="Times New Roman"/>
        <charset val="134"/>
      </rPr>
      <t xml:space="preserve">    </t>
    </r>
    <r>
      <rPr>
        <b/>
        <sz val="12"/>
        <rFont val="方正仿宋_GBK"/>
        <charset val="134"/>
      </rPr>
      <t>区</t>
    </r>
  </si>
  <si>
    <r>
      <rPr>
        <b/>
        <sz val="12"/>
        <rFont val="方正仿宋_GBK"/>
        <charset val="134"/>
      </rPr>
      <t>合计</t>
    </r>
  </si>
  <si>
    <t>农村水利与水土保持</t>
  </si>
  <si>
    <t>水利工程维修养护</t>
  </si>
  <si>
    <t>水文设施维修养护</t>
  </si>
  <si>
    <t>河湖管理与保护</t>
  </si>
  <si>
    <t>长江河道监测</t>
  </si>
  <si>
    <r>
      <rPr>
        <b/>
        <sz val="12"/>
        <rFont val="方正仿宋_GBK"/>
        <charset val="134"/>
      </rPr>
      <t>水资源管理与保</t>
    </r>
    <r>
      <rPr>
        <b/>
        <sz val="12"/>
        <rFont val="Times New Roman"/>
        <charset val="134"/>
      </rPr>
      <t xml:space="preserve"> </t>
    </r>
    <r>
      <rPr>
        <b/>
        <sz val="12"/>
        <rFont val="方正仿宋_GBK"/>
        <charset val="134"/>
      </rPr>
      <t>护</t>
    </r>
  </si>
  <si>
    <t>节约用水管理</t>
  </si>
  <si>
    <t>河湖采砂及水行政执法管理</t>
  </si>
  <si>
    <t>水旱灾害防御</t>
  </si>
  <si>
    <t>南水北调水费奖补</t>
  </si>
  <si>
    <r>
      <rPr>
        <b/>
        <sz val="12"/>
        <rFont val="方正仿宋_GBK"/>
        <charset val="134"/>
      </rPr>
      <t>合</t>
    </r>
    <r>
      <rPr>
        <b/>
        <sz val="12"/>
        <rFont val="Times New Roman"/>
        <charset val="134"/>
      </rPr>
      <t xml:space="preserve">    </t>
    </r>
    <r>
      <rPr>
        <b/>
        <sz val="12"/>
        <rFont val="方正仿宋_GBK"/>
        <charset val="134"/>
      </rPr>
      <t>计</t>
    </r>
  </si>
  <si>
    <t>支出科目</t>
  </si>
  <si>
    <r>
      <rPr>
        <b/>
        <sz val="12"/>
        <rFont val="方正仿宋_GBK"/>
        <charset val="134"/>
      </rPr>
      <t>市县小计</t>
    </r>
  </si>
  <si>
    <r>
      <rPr>
        <b/>
        <sz val="12"/>
        <rFont val="方正仿宋_GBK"/>
        <charset val="134"/>
      </rPr>
      <t>南京市</t>
    </r>
  </si>
  <si>
    <r>
      <rPr>
        <sz val="12"/>
        <rFont val="Times New Roman"/>
        <charset val="134"/>
      </rPr>
      <t xml:space="preserve">    </t>
    </r>
    <r>
      <rPr>
        <sz val="12"/>
        <rFont val="方正仿宋_GBK"/>
        <charset val="134"/>
      </rPr>
      <t>南京市本级</t>
    </r>
  </si>
  <si>
    <r>
      <rPr>
        <b/>
        <sz val="12"/>
        <rFont val="方正仿宋_GBK"/>
        <charset val="134"/>
      </rPr>
      <t>无锡市</t>
    </r>
  </si>
  <si>
    <r>
      <rPr>
        <sz val="12"/>
        <rFont val="Times New Roman"/>
        <charset val="134"/>
      </rPr>
      <t xml:space="preserve">    </t>
    </r>
    <r>
      <rPr>
        <sz val="12"/>
        <rFont val="方正仿宋_GBK"/>
        <charset val="134"/>
      </rPr>
      <t>无锡市本级</t>
    </r>
  </si>
  <si>
    <r>
      <rPr>
        <sz val="12"/>
        <rFont val="Times New Roman"/>
        <charset val="134"/>
      </rPr>
      <t xml:space="preserve">    </t>
    </r>
    <r>
      <rPr>
        <sz val="12"/>
        <rFont val="方正仿宋_GBK"/>
        <charset val="134"/>
      </rPr>
      <t>江阴市</t>
    </r>
  </si>
  <si>
    <r>
      <rPr>
        <sz val="12"/>
        <rFont val="Times New Roman"/>
        <charset val="134"/>
      </rPr>
      <t xml:space="preserve">    </t>
    </r>
    <r>
      <rPr>
        <sz val="12"/>
        <rFont val="方正仿宋_GBK"/>
        <charset val="134"/>
      </rPr>
      <t>宜兴市</t>
    </r>
  </si>
  <si>
    <r>
      <rPr>
        <b/>
        <sz val="12"/>
        <rFont val="方正仿宋_GBK"/>
        <charset val="134"/>
      </rPr>
      <t>徐州市</t>
    </r>
  </si>
  <si>
    <r>
      <rPr>
        <sz val="12"/>
        <rFont val="Times New Roman"/>
        <charset val="134"/>
      </rPr>
      <t xml:space="preserve">    </t>
    </r>
    <r>
      <rPr>
        <sz val="12"/>
        <rFont val="方正仿宋_GBK"/>
        <charset val="134"/>
      </rPr>
      <t>徐州市本级</t>
    </r>
  </si>
  <si>
    <r>
      <rPr>
        <sz val="12"/>
        <rFont val="Times New Roman"/>
        <charset val="134"/>
      </rPr>
      <t xml:space="preserve">    </t>
    </r>
    <r>
      <rPr>
        <sz val="12"/>
        <rFont val="方正仿宋_GBK"/>
        <charset val="134"/>
      </rPr>
      <t>丰县</t>
    </r>
  </si>
  <si>
    <r>
      <rPr>
        <sz val="12"/>
        <rFont val="Times New Roman"/>
        <charset val="134"/>
      </rPr>
      <t xml:space="preserve">    </t>
    </r>
    <r>
      <rPr>
        <sz val="12"/>
        <rFont val="方正仿宋_GBK"/>
        <charset val="134"/>
      </rPr>
      <t>沛县</t>
    </r>
  </si>
  <si>
    <r>
      <rPr>
        <sz val="12"/>
        <rFont val="Times New Roman"/>
        <charset val="134"/>
      </rPr>
      <t xml:space="preserve">    </t>
    </r>
    <r>
      <rPr>
        <sz val="12"/>
        <rFont val="方正仿宋_GBK"/>
        <charset val="134"/>
      </rPr>
      <t>睢宁县</t>
    </r>
  </si>
  <si>
    <r>
      <rPr>
        <sz val="12"/>
        <rFont val="Times New Roman"/>
        <charset val="134"/>
      </rPr>
      <t xml:space="preserve">    </t>
    </r>
    <r>
      <rPr>
        <sz val="12"/>
        <rFont val="方正仿宋_GBK"/>
        <charset val="134"/>
      </rPr>
      <t>邳州市</t>
    </r>
  </si>
  <si>
    <r>
      <rPr>
        <sz val="12"/>
        <rFont val="Times New Roman"/>
        <charset val="134"/>
      </rPr>
      <t xml:space="preserve">    </t>
    </r>
    <r>
      <rPr>
        <sz val="12"/>
        <rFont val="方正仿宋_GBK"/>
        <charset val="134"/>
      </rPr>
      <t>新沂市</t>
    </r>
  </si>
  <si>
    <r>
      <rPr>
        <b/>
        <sz val="12"/>
        <rFont val="方正仿宋_GBK"/>
        <charset val="134"/>
      </rPr>
      <t>常州市</t>
    </r>
  </si>
  <si>
    <r>
      <rPr>
        <sz val="12"/>
        <rFont val="Times New Roman"/>
        <charset val="134"/>
      </rPr>
      <t xml:space="preserve">    </t>
    </r>
    <r>
      <rPr>
        <sz val="12"/>
        <rFont val="方正仿宋_GBK"/>
        <charset val="134"/>
      </rPr>
      <t>常州市本级</t>
    </r>
  </si>
  <si>
    <r>
      <rPr>
        <sz val="12"/>
        <rFont val="Times New Roman"/>
        <charset val="134"/>
      </rPr>
      <t xml:space="preserve">    </t>
    </r>
    <r>
      <rPr>
        <sz val="12"/>
        <rFont val="方正仿宋_GBK"/>
        <charset val="134"/>
      </rPr>
      <t>溧阳市</t>
    </r>
  </si>
  <si>
    <r>
      <rPr>
        <b/>
        <sz val="12"/>
        <rFont val="方正仿宋_GBK"/>
        <charset val="134"/>
      </rPr>
      <t>苏州市</t>
    </r>
  </si>
  <si>
    <r>
      <rPr>
        <sz val="12"/>
        <rFont val="Times New Roman"/>
        <charset val="134"/>
      </rPr>
      <t xml:space="preserve">    </t>
    </r>
    <r>
      <rPr>
        <sz val="12"/>
        <rFont val="方正仿宋_GBK"/>
        <charset val="134"/>
      </rPr>
      <t>苏州市本级</t>
    </r>
  </si>
  <si>
    <r>
      <rPr>
        <sz val="12"/>
        <rFont val="Times New Roman"/>
        <charset val="134"/>
      </rPr>
      <t xml:space="preserve">    </t>
    </r>
    <r>
      <rPr>
        <sz val="12"/>
        <rFont val="方正仿宋_GBK"/>
        <charset val="134"/>
      </rPr>
      <t>张家港市</t>
    </r>
  </si>
  <si>
    <r>
      <rPr>
        <sz val="12"/>
        <rFont val="Times New Roman"/>
        <charset val="134"/>
      </rPr>
      <t xml:space="preserve">    </t>
    </r>
    <r>
      <rPr>
        <sz val="12"/>
        <rFont val="方正仿宋_GBK"/>
        <charset val="134"/>
      </rPr>
      <t>常熟市</t>
    </r>
  </si>
  <si>
    <r>
      <rPr>
        <sz val="12"/>
        <rFont val="Times New Roman"/>
        <charset val="134"/>
      </rPr>
      <t xml:space="preserve">    </t>
    </r>
    <r>
      <rPr>
        <sz val="12"/>
        <rFont val="方正仿宋_GBK"/>
        <charset val="134"/>
      </rPr>
      <t>太仓市</t>
    </r>
  </si>
  <si>
    <r>
      <rPr>
        <sz val="12"/>
        <rFont val="Times New Roman"/>
        <charset val="134"/>
      </rPr>
      <t xml:space="preserve">    </t>
    </r>
    <r>
      <rPr>
        <sz val="12"/>
        <rFont val="方正仿宋_GBK"/>
        <charset val="134"/>
      </rPr>
      <t>昆山市</t>
    </r>
  </si>
  <si>
    <r>
      <rPr>
        <b/>
        <sz val="12"/>
        <rFont val="方正仿宋_GBK"/>
        <charset val="134"/>
      </rPr>
      <t>南通市</t>
    </r>
  </si>
  <si>
    <r>
      <rPr>
        <sz val="12"/>
        <rFont val="Times New Roman"/>
        <charset val="134"/>
      </rPr>
      <t xml:space="preserve">    </t>
    </r>
    <r>
      <rPr>
        <sz val="12"/>
        <rFont val="方正仿宋_GBK"/>
        <charset val="134"/>
      </rPr>
      <t>南通市本级</t>
    </r>
  </si>
  <si>
    <r>
      <rPr>
        <sz val="12"/>
        <rFont val="Times New Roman"/>
        <charset val="134"/>
      </rPr>
      <t xml:space="preserve">    </t>
    </r>
    <r>
      <rPr>
        <sz val="12"/>
        <rFont val="方正仿宋_GBK"/>
        <charset val="134"/>
      </rPr>
      <t>海安市</t>
    </r>
  </si>
  <si>
    <r>
      <rPr>
        <sz val="12"/>
        <rFont val="Times New Roman"/>
        <charset val="134"/>
      </rPr>
      <t xml:space="preserve">    </t>
    </r>
    <r>
      <rPr>
        <sz val="12"/>
        <rFont val="方正仿宋_GBK"/>
        <charset val="134"/>
      </rPr>
      <t>如皋市</t>
    </r>
  </si>
  <si>
    <r>
      <rPr>
        <sz val="12"/>
        <rFont val="Times New Roman"/>
        <charset val="134"/>
      </rPr>
      <t xml:space="preserve">    </t>
    </r>
    <r>
      <rPr>
        <sz val="12"/>
        <rFont val="方正仿宋_GBK"/>
        <charset val="134"/>
      </rPr>
      <t>如东县</t>
    </r>
  </si>
  <si>
    <r>
      <rPr>
        <sz val="12"/>
        <rFont val="Times New Roman"/>
        <charset val="134"/>
      </rPr>
      <t xml:space="preserve">    </t>
    </r>
    <r>
      <rPr>
        <sz val="12"/>
        <rFont val="方正仿宋_GBK"/>
        <charset val="134"/>
      </rPr>
      <t>启东市</t>
    </r>
  </si>
  <si>
    <r>
      <rPr>
        <b/>
        <sz val="12"/>
        <rFont val="方正仿宋_GBK"/>
        <charset val="134"/>
      </rPr>
      <t>连云港市</t>
    </r>
  </si>
  <si>
    <r>
      <rPr>
        <sz val="12"/>
        <rFont val="Times New Roman"/>
        <charset val="134"/>
      </rPr>
      <t xml:space="preserve">    </t>
    </r>
    <r>
      <rPr>
        <sz val="12"/>
        <rFont val="方正仿宋_GBK"/>
        <charset val="134"/>
      </rPr>
      <t>连云港市本级</t>
    </r>
  </si>
  <si>
    <r>
      <rPr>
        <sz val="12"/>
        <rFont val="Times New Roman"/>
        <charset val="134"/>
      </rPr>
      <t xml:space="preserve">    </t>
    </r>
    <r>
      <rPr>
        <sz val="12"/>
        <rFont val="方正仿宋_GBK"/>
        <charset val="134"/>
      </rPr>
      <t>东海县</t>
    </r>
  </si>
  <si>
    <r>
      <rPr>
        <sz val="12"/>
        <rFont val="Times New Roman"/>
        <charset val="134"/>
      </rPr>
      <t xml:space="preserve">    </t>
    </r>
    <r>
      <rPr>
        <sz val="12"/>
        <rFont val="方正仿宋_GBK"/>
        <charset val="134"/>
      </rPr>
      <t>灌云县</t>
    </r>
  </si>
  <si>
    <r>
      <rPr>
        <sz val="12"/>
        <rFont val="Times New Roman"/>
        <charset val="134"/>
      </rPr>
      <t xml:space="preserve">    </t>
    </r>
    <r>
      <rPr>
        <sz val="12"/>
        <rFont val="方正仿宋_GBK"/>
        <charset val="134"/>
      </rPr>
      <t>灌南县</t>
    </r>
  </si>
  <si>
    <r>
      <rPr>
        <b/>
        <sz val="12"/>
        <rFont val="方正仿宋_GBK"/>
        <charset val="134"/>
      </rPr>
      <t>淮安市</t>
    </r>
  </si>
  <si>
    <r>
      <rPr>
        <sz val="12"/>
        <rFont val="Times New Roman"/>
        <charset val="134"/>
      </rPr>
      <t xml:space="preserve">    </t>
    </r>
    <r>
      <rPr>
        <sz val="12"/>
        <rFont val="方正仿宋_GBK"/>
        <charset val="134"/>
      </rPr>
      <t>淮安市本级</t>
    </r>
  </si>
  <si>
    <r>
      <rPr>
        <sz val="12"/>
        <rFont val="Times New Roman"/>
        <charset val="134"/>
      </rPr>
      <t xml:space="preserve">    </t>
    </r>
    <r>
      <rPr>
        <sz val="12"/>
        <rFont val="方正仿宋_GBK"/>
        <charset val="134"/>
      </rPr>
      <t>金湖县</t>
    </r>
  </si>
  <si>
    <r>
      <rPr>
        <sz val="12"/>
        <rFont val="Times New Roman"/>
        <charset val="134"/>
      </rPr>
      <t xml:space="preserve">    </t>
    </r>
    <r>
      <rPr>
        <sz val="12"/>
        <rFont val="方正仿宋_GBK"/>
        <charset val="134"/>
      </rPr>
      <t>盱眙县</t>
    </r>
  </si>
  <si>
    <r>
      <rPr>
        <sz val="12"/>
        <rFont val="Times New Roman"/>
        <charset val="134"/>
      </rPr>
      <t xml:space="preserve">    </t>
    </r>
    <r>
      <rPr>
        <sz val="12"/>
        <rFont val="方正仿宋_GBK"/>
        <charset val="134"/>
      </rPr>
      <t>涟水县</t>
    </r>
  </si>
  <si>
    <r>
      <rPr>
        <b/>
        <sz val="12"/>
        <rFont val="方正仿宋_GBK"/>
        <charset val="134"/>
      </rPr>
      <t>盐城市</t>
    </r>
  </si>
  <si>
    <r>
      <rPr>
        <sz val="12"/>
        <rFont val="Times New Roman"/>
        <charset val="134"/>
      </rPr>
      <t xml:space="preserve">    </t>
    </r>
    <r>
      <rPr>
        <sz val="12"/>
        <rFont val="方正仿宋_GBK"/>
        <charset val="134"/>
      </rPr>
      <t>盐城市本级</t>
    </r>
  </si>
  <si>
    <r>
      <rPr>
        <sz val="12"/>
        <rFont val="Times New Roman"/>
        <charset val="134"/>
      </rPr>
      <t xml:space="preserve">    </t>
    </r>
    <r>
      <rPr>
        <sz val="12"/>
        <rFont val="方正仿宋_GBK"/>
        <charset val="134"/>
      </rPr>
      <t>东台市</t>
    </r>
  </si>
  <si>
    <r>
      <rPr>
        <sz val="12"/>
        <rFont val="Times New Roman"/>
        <charset val="134"/>
      </rPr>
      <t xml:space="preserve">    </t>
    </r>
    <r>
      <rPr>
        <sz val="12"/>
        <rFont val="方正仿宋_GBK"/>
        <charset val="134"/>
      </rPr>
      <t>建湖县</t>
    </r>
  </si>
  <si>
    <r>
      <rPr>
        <sz val="12"/>
        <rFont val="Times New Roman"/>
        <charset val="134"/>
      </rPr>
      <t xml:space="preserve">    </t>
    </r>
    <r>
      <rPr>
        <sz val="12"/>
        <rFont val="方正仿宋_GBK"/>
        <charset val="134"/>
      </rPr>
      <t>射阳县</t>
    </r>
  </si>
  <si>
    <r>
      <rPr>
        <sz val="12"/>
        <rFont val="Times New Roman"/>
        <charset val="134"/>
      </rPr>
      <t xml:space="preserve">    </t>
    </r>
    <r>
      <rPr>
        <sz val="12"/>
        <rFont val="方正仿宋_GBK"/>
        <charset val="134"/>
      </rPr>
      <t>阜宁县</t>
    </r>
  </si>
  <si>
    <r>
      <rPr>
        <sz val="12"/>
        <rFont val="Times New Roman"/>
        <charset val="134"/>
      </rPr>
      <t xml:space="preserve">    </t>
    </r>
    <r>
      <rPr>
        <sz val="12"/>
        <rFont val="方正仿宋_GBK"/>
        <charset val="134"/>
      </rPr>
      <t>滨海县</t>
    </r>
  </si>
  <si>
    <r>
      <rPr>
        <sz val="12"/>
        <rFont val="Times New Roman"/>
        <charset val="134"/>
      </rPr>
      <t xml:space="preserve">    </t>
    </r>
    <r>
      <rPr>
        <sz val="12"/>
        <rFont val="方正仿宋_GBK"/>
        <charset val="134"/>
      </rPr>
      <t>响水县</t>
    </r>
  </si>
  <si>
    <r>
      <rPr>
        <b/>
        <sz val="12"/>
        <rFont val="方正仿宋_GBK"/>
        <charset val="134"/>
      </rPr>
      <t>扬州市</t>
    </r>
  </si>
  <si>
    <r>
      <rPr>
        <sz val="12"/>
        <rFont val="Times New Roman"/>
        <charset val="134"/>
      </rPr>
      <t xml:space="preserve">    </t>
    </r>
    <r>
      <rPr>
        <sz val="12"/>
        <rFont val="方正仿宋_GBK"/>
        <charset val="134"/>
      </rPr>
      <t>扬州市本级</t>
    </r>
  </si>
  <si>
    <r>
      <rPr>
        <sz val="12"/>
        <rFont val="Times New Roman"/>
        <charset val="134"/>
      </rPr>
      <t xml:space="preserve">    </t>
    </r>
    <r>
      <rPr>
        <sz val="12"/>
        <rFont val="方正仿宋_GBK"/>
        <charset val="134"/>
      </rPr>
      <t>宝应县</t>
    </r>
  </si>
  <si>
    <r>
      <rPr>
        <sz val="12"/>
        <rFont val="Times New Roman"/>
        <charset val="134"/>
      </rPr>
      <t xml:space="preserve">    </t>
    </r>
    <r>
      <rPr>
        <sz val="12"/>
        <rFont val="方正仿宋_GBK"/>
        <charset val="134"/>
      </rPr>
      <t>高邮市</t>
    </r>
  </si>
  <si>
    <r>
      <rPr>
        <sz val="12"/>
        <rFont val="Times New Roman"/>
        <charset val="134"/>
      </rPr>
      <t xml:space="preserve">    </t>
    </r>
    <r>
      <rPr>
        <sz val="12"/>
        <rFont val="方正仿宋_GBK"/>
        <charset val="134"/>
      </rPr>
      <t>仪征市</t>
    </r>
  </si>
  <si>
    <r>
      <rPr>
        <b/>
        <sz val="12"/>
        <rFont val="方正仿宋_GBK"/>
        <charset val="134"/>
      </rPr>
      <t>镇江市</t>
    </r>
  </si>
  <si>
    <r>
      <rPr>
        <sz val="12"/>
        <rFont val="Times New Roman"/>
        <charset val="134"/>
      </rPr>
      <t xml:space="preserve">    </t>
    </r>
    <r>
      <rPr>
        <sz val="12"/>
        <rFont val="方正仿宋_GBK"/>
        <charset val="134"/>
      </rPr>
      <t>镇江市本级</t>
    </r>
  </si>
  <si>
    <r>
      <rPr>
        <sz val="12"/>
        <rFont val="Times New Roman"/>
        <charset val="134"/>
      </rPr>
      <t xml:space="preserve">    </t>
    </r>
    <r>
      <rPr>
        <sz val="12"/>
        <rFont val="方正仿宋_GBK"/>
        <charset val="134"/>
      </rPr>
      <t>丹阳市</t>
    </r>
  </si>
  <si>
    <r>
      <rPr>
        <sz val="12"/>
        <rFont val="Times New Roman"/>
        <charset val="134"/>
      </rPr>
      <t xml:space="preserve">    </t>
    </r>
    <r>
      <rPr>
        <sz val="12"/>
        <rFont val="方正仿宋_GBK"/>
        <charset val="134"/>
      </rPr>
      <t>句容市</t>
    </r>
  </si>
  <si>
    <r>
      <rPr>
        <sz val="12"/>
        <rFont val="Times New Roman"/>
        <charset val="134"/>
      </rPr>
      <t xml:space="preserve">    </t>
    </r>
    <r>
      <rPr>
        <sz val="12"/>
        <rFont val="方正仿宋_GBK"/>
        <charset val="134"/>
      </rPr>
      <t>扬中市</t>
    </r>
  </si>
  <si>
    <r>
      <rPr>
        <b/>
        <sz val="12"/>
        <rFont val="方正仿宋_GBK"/>
        <charset val="134"/>
      </rPr>
      <t>泰州市</t>
    </r>
  </si>
  <si>
    <r>
      <rPr>
        <sz val="12"/>
        <rFont val="Times New Roman"/>
        <charset val="134"/>
      </rPr>
      <t xml:space="preserve">    </t>
    </r>
    <r>
      <rPr>
        <sz val="12"/>
        <rFont val="方正仿宋_GBK"/>
        <charset val="134"/>
      </rPr>
      <t>泰州市本级</t>
    </r>
  </si>
  <si>
    <r>
      <rPr>
        <sz val="12"/>
        <rFont val="Times New Roman"/>
        <charset val="134"/>
      </rPr>
      <t xml:space="preserve">    </t>
    </r>
    <r>
      <rPr>
        <sz val="12"/>
        <rFont val="方正仿宋_GBK"/>
        <charset val="134"/>
      </rPr>
      <t>靖江市</t>
    </r>
  </si>
  <si>
    <r>
      <rPr>
        <sz val="12"/>
        <rFont val="Times New Roman"/>
        <charset val="134"/>
      </rPr>
      <t xml:space="preserve">    </t>
    </r>
    <r>
      <rPr>
        <sz val="12"/>
        <rFont val="方正仿宋_GBK"/>
        <charset val="134"/>
      </rPr>
      <t>泰兴市</t>
    </r>
  </si>
  <si>
    <r>
      <rPr>
        <sz val="12"/>
        <rFont val="Times New Roman"/>
        <charset val="134"/>
      </rPr>
      <t xml:space="preserve">    </t>
    </r>
    <r>
      <rPr>
        <sz val="12"/>
        <rFont val="方正仿宋_GBK"/>
        <charset val="134"/>
      </rPr>
      <t>兴化市</t>
    </r>
  </si>
  <si>
    <r>
      <rPr>
        <b/>
        <sz val="12"/>
        <rFont val="方正仿宋_GBK"/>
        <charset val="134"/>
      </rPr>
      <t>宿迁市</t>
    </r>
  </si>
  <si>
    <r>
      <rPr>
        <sz val="12"/>
        <rFont val="Times New Roman"/>
        <charset val="134"/>
      </rPr>
      <t xml:space="preserve">    </t>
    </r>
    <r>
      <rPr>
        <sz val="12"/>
        <rFont val="方正仿宋_GBK"/>
        <charset val="134"/>
      </rPr>
      <t>宿迁市本级</t>
    </r>
  </si>
  <si>
    <r>
      <rPr>
        <sz val="12"/>
        <rFont val="Times New Roman"/>
        <charset val="134"/>
      </rPr>
      <t xml:space="preserve">    </t>
    </r>
    <r>
      <rPr>
        <sz val="12"/>
        <rFont val="方正仿宋_GBK"/>
        <charset val="134"/>
      </rPr>
      <t>沭阳县</t>
    </r>
  </si>
  <si>
    <r>
      <rPr>
        <sz val="12"/>
        <rFont val="Times New Roman"/>
        <charset val="134"/>
      </rPr>
      <t xml:space="preserve">    </t>
    </r>
    <r>
      <rPr>
        <sz val="12"/>
        <rFont val="方正仿宋_GBK"/>
        <charset val="134"/>
      </rPr>
      <t>泗洪县</t>
    </r>
  </si>
  <si>
    <r>
      <rPr>
        <sz val="12"/>
        <rFont val="Times New Roman"/>
        <charset val="134"/>
      </rPr>
      <t xml:space="preserve">    </t>
    </r>
    <r>
      <rPr>
        <sz val="12"/>
        <rFont val="方正仿宋_GBK"/>
        <charset val="134"/>
      </rPr>
      <t>泗阳县</t>
    </r>
  </si>
  <si>
    <r>
      <rPr>
        <b/>
        <sz val="12"/>
        <rFont val="方正仿宋_GBK"/>
        <charset val="134"/>
      </rPr>
      <t>其他水利支出</t>
    </r>
    <r>
      <rPr>
        <b/>
        <sz val="12"/>
        <rFont val="Times New Roman"/>
        <charset val="134"/>
      </rPr>
      <t>2130399</t>
    </r>
  </si>
  <si>
    <r>
      <rPr>
        <b/>
        <sz val="12"/>
        <rFont val="方正仿宋_GBK"/>
        <charset val="134"/>
      </rPr>
      <t>省级小计</t>
    </r>
  </si>
  <si>
    <r>
      <rPr>
        <b/>
        <sz val="12"/>
        <rFont val="方正仿宋_GBK"/>
        <charset val="134"/>
      </rPr>
      <t>省骆运水利工程管理处</t>
    </r>
  </si>
  <si>
    <r>
      <rPr>
        <sz val="12"/>
        <rFont val="Times New Roman"/>
        <charset val="134"/>
      </rPr>
      <t xml:space="preserve">    </t>
    </r>
    <r>
      <rPr>
        <sz val="12"/>
        <rFont val="方正仿宋_GBK"/>
        <charset val="134"/>
      </rPr>
      <t>管理处本级</t>
    </r>
  </si>
  <si>
    <r>
      <rPr>
        <sz val="12"/>
        <rFont val="Times New Roman"/>
        <charset val="134"/>
      </rPr>
      <t xml:space="preserve">    </t>
    </r>
    <r>
      <rPr>
        <sz val="12"/>
        <rFont val="方正仿宋_GBK"/>
        <charset val="134"/>
      </rPr>
      <t>省泗阳闸站管理所</t>
    </r>
  </si>
  <si>
    <r>
      <rPr>
        <sz val="12"/>
        <rFont val="Times New Roman"/>
        <charset val="134"/>
      </rPr>
      <t xml:space="preserve">    </t>
    </r>
    <r>
      <rPr>
        <sz val="12"/>
        <rFont val="方正仿宋_GBK"/>
        <charset val="134"/>
      </rPr>
      <t>省刘老涧闸站管理所</t>
    </r>
  </si>
  <si>
    <r>
      <rPr>
        <sz val="12"/>
        <rFont val="Times New Roman"/>
        <charset val="134"/>
      </rPr>
      <t xml:space="preserve">    </t>
    </r>
    <r>
      <rPr>
        <sz val="12"/>
        <rFont val="方正仿宋_GBK"/>
        <charset val="134"/>
      </rPr>
      <t>省沙集闸站管理所</t>
    </r>
  </si>
  <si>
    <r>
      <rPr>
        <sz val="12"/>
        <rFont val="Times New Roman"/>
        <charset val="134"/>
      </rPr>
      <t xml:space="preserve">    </t>
    </r>
    <r>
      <rPr>
        <sz val="12"/>
        <rFont val="方正仿宋_GBK"/>
        <charset val="134"/>
      </rPr>
      <t>省皂河抽水站</t>
    </r>
  </si>
  <si>
    <r>
      <rPr>
        <sz val="12"/>
        <rFont val="Times New Roman"/>
        <charset val="134"/>
      </rPr>
      <t xml:space="preserve">    </t>
    </r>
    <r>
      <rPr>
        <sz val="12"/>
        <rFont val="方正仿宋_GBK"/>
        <charset val="134"/>
      </rPr>
      <t>省黄墩湖滞洪闸管理所</t>
    </r>
  </si>
  <si>
    <r>
      <rPr>
        <sz val="12"/>
        <rFont val="Times New Roman"/>
        <charset val="134"/>
      </rPr>
      <t xml:space="preserve">    </t>
    </r>
    <r>
      <rPr>
        <sz val="12"/>
        <rFont val="方正仿宋_GBK"/>
        <charset val="134"/>
      </rPr>
      <t>省皂河闸管理所</t>
    </r>
  </si>
  <si>
    <r>
      <rPr>
        <sz val="12"/>
        <rFont val="Times New Roman"/>
        <charset val="134"/>
      </rPr>
      <t xml:space="preserve">    </t>
    </r>
    <r>
      <rPr>
        <sz val="12"/>
        <rFont val="方正仿宋_GBK"/>
        <charset val="134"/>
      </rPr>
      <t>省洋河滩闸管理所</t>
    </r>
  </si>
  <si>
    <r>
      <rPr>
        <sz val="12"/>
        <rFont val="Times New Roman"/>
        <charset val="134"/>
      </rPr>
      <t xml:space="preserve">    </t>
    </r>
    <r>
      <rPr>
        <sz val="12"/>
        <rFont val="方正仿宋_GBK"/>
        <charset val="134"/>
      </rPr>
      <t>省抗旱排涝队</t>
    </r>
  </si>
  <si>
    <r>
      <rPr>
        <sz val="12"/>
        <rFont val="Times New Roman"/>
        <charset val="134"/>
      </rPr>
      <t xml:space="preserve">    </t>
    </r>
    <r>
      <rPr>
        <sz val="12"/>
        <rFont val="方正仿宋_GBK"/>
        <charset val="134"/>
      </rPr>
      <t>省骆运水利工程管理处水文站</t>
    </r>
  </si>
  <si>
    <r>
      <rPr>
        <b/>
        <sz val="12"/>
        <rFont val="方正仿宋_GBK"/>
        <charset val="134"/>
      </rPr>
      <t>省淮沭新河管理处</t>
    </r>
  </si>
  <si>
    <r>
      <rPr>
        <sz val="12"/>
        <rFont val="Times New Roman"/>
        <charset val="134"/>
      </rPr>
      <t xml:space="preserve">    </t>
    </r>
    <r>
      <rPr>
        <sz val="12"/>
        <rFont val="方正仿宋_GBK"/>
        <charset val="134"/>
      </rPr>
      <t>省二河闸管理所</t>
    </r>
  </si>
  <si>
    <r>
      <rPr>
        <sz val="12"/>
        <rFont val="Times New Roman"/>
        <charset val="134"/>
      </rPr>
      <t xml:space="preserve">    </t>
    </r>
    <r>
      <rPr>
        <sz val="12"/>
        <rFont val="方正仿宋_GBK"/>
        <charset val="134"/>
      </rPr>
      <t>省淮阴闸管理所</t>
    </r>
  </si>
  <si>
    <r>
      <rPr>
        <sz val="12"/>
        <rFont val="Times New Roman"/>
        <charset val="134"/>
      </rPr>
      <t xml:space="preserve">    </t>
    </r>
    <r>
      <rPr>
        <sz val="12"/>
        <rFont val="方正仿宋_GBK"/>
        <charset val="134"/>
      </rPr>
      <t>省杨庄闸管理所</t>
    </r>
  </si>
  <si>
    <r>
      <rPr>
        <sz val="12"/>
        <rFont val="Times New Roman"/>
        <charset val="134"/>
      </rPr>
      <t xml:space="preserve">    </t>
    </r>
    <r>
      <rPr>
        <sz val="12"/>
        <rFont val="方正仿宋_GBK"/>
        <charset val="134"/>
      </rPr>
      <t>省沭阳闸管理所</t>
    </r>
  </si>
  <si>
    <r>
      <rPr>
        <sz val="12"/>
        <rFont val="Times New Roman"/>
        <charset val="134"/>
      </rPr>
      <t xml:space="preserve">    </t>
    </r>
    <r>
      <rPr>
        <sz val="12"/>
        <rFont val="方正仿宋_GBK"/>
        <charset val="134"/>
      </rPr>
      <t>省沭新闸管理所</t>
    </r>
  </si>
  <si>
    <r>
      <rPr>
        <sz val="12"/>
        <rFont val="Times New Roman"/>
        <charset val="134"/>
      </rPr>
      <t xml:space="preserve">    </t>
    </r>
    <r>
      <rPr>
        <sz val="12"/>
        <rFont val="方正仿宋_GBK"/>
        <charset val="134"/>
      </rPr>
      <t>省蔷薇河地涵管理所</t>
    </r>
  </si>
  <si>
    <r>
      <rPr>
        <sz val="12"/>
        <rFont val="Times New Roman"/>
        <charset val="134"/>
      </rPr>
      <t xml:space="preserve">    </t>
    </r>
    <r>
      <rPr>
        <sz val="12"/>
        <rFont val="方正仿宋_GBK"/>
        <charset val="134"/>
      </rPr>
      <t>省盐河北闸管理所</t>
    </r>
  </si>
  <si>
    <r>
      <rPr>
        <sz val="12"/>
        <rFont val="Times New Roman"/>
        <charset val="134"/>
      </rPr>
      <t xml:space="preserve">    </t>
    </r>
    <r>
      <rPr>
        <sz val="12"/>
        <rFont val="方正仿宋_GBK"/>
        <charset val="134"/>
      </rPr>
      <t>省善后闸管理所</t>
    </r>
  </si>
  <si>
    <r>
      <rPr>
        <sz val="11"/>
        <rFont val="Times New Roman"/>
        <charset val="134"/>
      </rPr>
      <t xml:space="preserve">  </t>
    </r>
    <r>
      <rPr>
        <sz val="11"/>
        <rFont val="方正仿宋_GBK"/>
        <charset val="134"/>
      </rPr>
      <t>省新沂河海口控制工程管理所</t>
    </r>
  </si>
  <si>
    <r>
      <rPr>
        <sz val="12"/>
        <rFont val="Times New Roman"/>
        <charset val="134"/>
      </rPr>
      <t xml:space="preserve">    </t>
    </r>
    <r>
      <rPr>
        <sz val="12"/>
        <rFont val="方正仿宋_GBK"/>
        <charset val="134"/>
      </rPr>
      <t>省淮沭新河管理处水文站</t>
    </r>
  </si>
  <si>
    <t>省通榆河蔷薇河送清水
工程管理处</t>
  </si>
  <si>
    <r>
      <rPr>
        <sz val="12"/>
        <rFont val="Times New Roman"/>
        <charset val="134"/>
      </rPr>
      <t xml:space="preserve">    </t>
    </r>
    <r>
      <rPr>
        <sz val="12"/>
        <rFont val="方正仿宋_GBK"/>
        <charset val="134"/>
      </rPr>
      <t>省龙埝控制工程管理所</t>
    </r>
  </si>
  <si>
    <r>
      <rPr>
        <sz val="12"/>
        <rFont val="Times New Roman"/>
        <charset val="134"/>
      </rPr>
      <t xml:space="preserve">    </t>
    </r>
    <r>
      <rPr>
        <sz val="12"/>
        <rFont val="方正仿宋_GBK"/>
        <charset val="134"/>
      </rPr>
      <t>省沭阳控制工程管理所</t>
    </r>
  </si>
  <si>
    <r>
      <rPr>
        <sz val="12"/>
        <rFont val="Times New Roman"/>
        <charset val="134"/>
      </rPr>
      <t xml:space="preserve">    </t>
    </r>
    <r>
      <rPr>
        <sz val="12"/>
        <rFont val="方正仿宋_GBK"/>
        <charset val="134"/>
      </rPr>
      <t>省灌河响水地涵管理所</t>
    </r>
  </si>
  <si>
    <r>
      <rPr>
        <sz val="12"/>
        <rFont val="Times New Roman"/>
        <charset val="134"/>
      </rPr>
      <t xml:space="preserve">    </t>
    </r>
    <r>
      <rPr>
        <sz val="12"/>
        <rFont val="方正仿宋_GBK"/>
        <charset val="134"/>
      </rPr>
      <t>省滨海抽水站管理所</t>
    </r>
  </si>
  <si>
    <r>
      <rPr>
        <b/>
        <sz val="12"/>
        <rFont val="方正仿宋_GBK"/>
        <charset val="134"/>
      </rPr>
      <t>省灌溉总渠管理处</t>
    </r>
  </si>
  <si>
    <r>
      <rPr>
        <sz val="12"/>
        <rFont val="Times New Roman"/>
        <charset val="134"/>
      </rPr>
      <t xml:space="preserve">    </t>
    </r>
    <r>
      <rPr>
        <sz val="12"/>
        <rFont val="方正仿宋_GBK"/>
        <charset val="134"/>
      </rPr>
      <t>省淮安抽水三站管理所</t>
    </r>
  </si>
  <si>
    <r>
      <rPr>
        <sz val="12"/>
        <rFont val="Times New Roman"/>
        <charset val="134"/>
      </rPr>
      <t xml:space="preserve">    </t>
    </r>
    <r>
      <rPr>
        <sz val="12"/>
        <rFont val="方正仿宋_GBK"/>
        <charset val="134"/>
      </rPr>
      <t>省淮阴抽水站管理所</t>
    </r>
  </si>
  <si>
    <r>
      <rPr>
        <sz val="12"/>
        <rFont val="Times New Roman"/>
        <charset val="134"/>
      </rPr>
      <t xml:space="preserve">    </t>
    </r>
    <r>
      <rPr>
        <sz val="12"/>
        <rFont val="方正仿宋_GBK"/>
        <charset val="134"/>
      </rPr>
      <t>省北运西闸管理所</t>
    </r>
  </si>
  <si>
    <r>
      <rPr>
        <sz val="12"/>
        <rFont val="Times New Roman"/>
        <charset val="134"/>
      </rPr>
      <t xml:space="preserve">    </t>
    </r>
    <r>
      <rPr>
        <sz val="12"/>
        <rFont val="方正仿宋_GBK"/>
        <charset val="134"/>
      </rPr>
      <t>省南运西闸管理所</t>
    </r>
  </si>
  <si>
    <r>
      <rPr>
        <sz val="12"/>
        <rFont val="Times New Roman"/>
        <charset val="134"/>
      </rPr>
      <t xml:space="preserve">    </t>
    </r>
    <r>
      <rPr>
        <sz val="12"/>
        <rFont val="方正仿宋_GBK"/>
        <charset val="134"/>
      </rPr>
      <t>省高良涧闸管理所</t>
    </r>
  </si>
  <si>
    <r>
      <rPr>
        <sz val="12"/>
        <rFont val="Times New Roman"/>
        <charset val="134"/>
      </rPr>
      <t xml:space="preserve">    </t>
    </r>
    <r>
      <rPr>
        <sz val="12"/>
        <rFont val="方正仿宋_GBK"/>
        <charset val="134"/>
      </rPr>
      <t>省阜宁腰闸管理所</t>
    </r>
  </si>
  <si>
    <r>
      <rPr>
        <sz val="12"/>
        <rFont val="Times New Roman"/>
        <charset val="134"/>
      </rPr>
      <t xml:space="preserve">    </t>
    </r>
    <r>
      <rPr>
        <sz val="12"/>
        <rFont val="方正仿宋_GBK"/>
        <charset val="134"/>
      </rPr>
      <t>省通榆河总渠立交管理所</t>
    </r>
  </si>
  <si>
    <r>
      <rPr>
        <sz val="12"/>
        <rFont val="Times New Roman"/>
        <charset val="134"/>
      </rPr>
      <t xml:space="preserve">    </t>
    </r>
    <r>
      <rPr>
        <sz val="12"/>
        <rFont val="方正仿宋_GBK"/>
        <charset val="134"/>
      </rPr>
      <t>省运西分水闸管理所</t>
    </r>
  </si>
  <si>
    <r>
      <rPr>
        <sz val="12"/>
        <rFont val="Times New Roman"/>
        <charset val="134"/>
      </rPr>
      <t xml:space="preserve">    </t>
    </r>
    <r>
      <rPr>
        <sz val="12"/>
        <rFont val="方正仿宋_GBK"/>
        <charset val="134"/>
      </rPr>
      <t>省灌溉总渠管理处水文站</t>
    </r>
  </si>
  <si>
    <r>
      <rPr>
        <b/>
        <sz val="12"/>
        <rFont val="方正仿宋_GBK"/>
        <charset val="134"/>
      </rPr>
      <t>省洪泽湖水利工程管理处</t>
    </r>
  </si>
  <si>
    <r>
      <rPr>
        <sz val="12"/>
        <rFont val="Times New Roman"/>
        <charset val="134"/>
      </rPr>
      <t xml:space="preserve">    </t>
    </r>
    <r>
      <rPr>
        <sz val="12"/>
        <rFont val="方正仿宋_GBK"/>
        <charset val="134"/>
      </rPr>
      <t>管理处本级</t>
    </r>
    <r>
      <rPr>
        <sz val="12"/>
        <rFont val="Times New Roman"/>
        <charset val="134"/>
      </rPr>
      <t xml:space="preserve"> </t>
    </r>
  </si>
  <si>
    <r>
      <rPr>
        <sz val="12"/>
        <rFont val="Times New Roman"/>
        <charset val="134"/>
      </rPr>
      <t xml:space="preserve">    </t>
    </r>
    <r>
      <rPr>
        <sz val="12"/>
        <rFont val="方正仿宋_GBK"/>
        <charset val="134"/>
      </rPr>
      <t>省三河闸管理所</t>
    </r>
  </si>
  <si>
    <r>
      <rPr>
        <sz val="12"/>
        <rFont val="Times New Roman"/>
        <charset val="134"/>
      </rPr>
      <t xml:space="preserve">    </t>
    </r>
    <r>
      <rPr>
        <sz val="12"/>
        <rFont val="方正仿宋_GBK"/>
        <charset val="134"/>
      </rPr>
      <t>省洪泽湖堤防管理所</t>
    </r>
  </si>
  <si>
    <r>
      <rPr>
        <sz val="12"/>
        <rFont val="Times New Roman"/>
        <charset val="134"/>
      </rPr>
      <t xml:space="preserve">    </t>
    </r>
    <r>
      <rPr>
        <sz val="12"/>
        <rFont val="方正仿宋_GBK"/>
        <charset val="134"/>
      </rPr>
      <t>省三河船闸管理所</t>
    </r>
  </si>
  <si>
    <r>
      <rPr>
        <sz val="12"/>
        <rFont val="Times New Roman"/>
        <charset val="134"/>
      </rPr>
      <t xml:space="preserve">    </t>
    </r>
    <r>
      <rPr>
        <sz val="12"/>
        <rFont val="方正仿宋_GBK"/>
        <charset val="134"/>
      </rPr>
      <t>省石港抽水站管理所</t>
    </r>
  </si>
  <si>
    <r>
      <rPr>
        <b/>
        <sz val="12"/>
        <rFont val="方正仿宋_GBK"/>
        <charset val="134"/>
      </rPr>
      <t>省江都水利工程管理处</t>
    </r>
  </si>
  <si>
    <r>
      <rPr>
        <sz val="12"/>
        <rFont val="Times New Roman"/>
        <charset val="134"/>
      </rPr>
      <t xml:space="preserve">    </t>
    </r>
    <r>
      <rPr>
        <sz val="12"/>
        <rFont val="方正仿宋_GBK"/>
        <charset val="134"/>
      </rPr>
      <t>省万福闸管理所</t>
    </r>
  </si>
  <si>
    <r>
      <rPr>
        <sz val="12"/>
        <rFont val="Times New Roman"/>
        <charset val="134"/>
      </rPr>
      <t xml:space="preserve">    </t>
    </r>
    <r>
      <rPr>
        <sz val="12"/>
        <rFont val="方正仿宋_GBK"/>
        <charset val="134"/>
      </rPr>
      <t>省江都闸管理所</t>
    </r>
  </si>
  <si>
    <r>
      <rPr>
        <sz val="12"/>
        <rFont val="Times New Roman"/>
        <charset val="134"/>
      </rPr>
      <t xml:space="preserve">    </t>
    </r>
    <r>
      <rPr>
        <sz val="12"/>
        <rFont val="方正仿宋_GBK"/>
        <charset val="134"/>
      </rPr>
      <t>省宜陵闸管理所</t>
    </r>
  </si>
  <si>
    <r>
      <rPr>
        <b/>
        <sz val="12"/>
        <rFont val="方正仿宋_GBK"/>
        <charset val="134"/>
      </rPr>
      <t>省秦淮河水利工程管理处</t>
    </r>
  </si>
  <si>
    <r>
      <rPr>
        <sz val="12"/>
        <rFont val="Times New Roman"/>
        <charset val="134"/>
      </rPr>
      <t xml:space="preserve">    </t>
    </r>
    <r>
      <rPr>
        <sz val="12"/>
        <rFont val="方正仿宋_GBK"/>
        <charset val="134"/>
      </rPr>
      <t>省秦淮新河闸管理所</t>
    </r>
  </si>
  <si>
    <r>
      <rPr>
        <b/>
        <sz val="12"/>
        <rFont val="方正仿宋_GBK"/>
        <charset val="134"/>
      </rPr>
      <t>省太湖地区水利工程管理处</t>
    </r>
  </si>
  <si>
    <r>
      <rPr>
        <sz val="12"/>
        <rFont val="Times New Roman"/>
        <charset val="134"/>
      </rPr>
      <t xml:space="preserve">    </t>
    </r>
    <r>
      <rPr>
        <sz val="12"/>
        <rFont val="方正仿宋_GBK"/>
        <charset val="134"/>
      </rPr>
      <t>省常熟枢纽管理所</t>
    </r>
  </si>
  <si>
    <r>
      <rPr>
        <sz val="12"/>
        <rFont val="Times New Roman"/>
        <charset val="134"/>
      </rPr>
      <t xml:space="preserve">    </t>
    </r>
    <r>
      <rPr>
        <sz val="12"/>
        <rFont val="方正仿宋_GBK"/>
        <charset val="134"/>
      </rPr>
      <t>省张家港枢纽管理所</t>
    </r>
  </si>
  <si>
    <t xml:space="preserve">  太湖处江阴水利枢纽管理所</t>
  </si>
  <si>
    <r>
      <rPr>
        <sz val="12"/>
        <rFont val="Times New Roman"/>
        <charset val="134"/>
      </rPr>
      <t xml:space="preserve">    </t>
    </r>
    <r>
      <rPr>
        <sz val="12"/>
        <rFont val="方正仿宋_GBK"/>
        <charset val="134"/>
      </rPr>
      <t>太湖处丹阳水利枢纽管理所</t>
    </r>
  </si>
  <si>
    <t xml:space="preserve">  太湖处奔牛水利枢纽管理所</t>
  </si>
  <si>
    <r>
      <rPr>
        <b/>
        <sz val="12"/>
        <rFont val="方正仿宋_GBK"/>
        <charset val="134"/>
      </rPr>
      <t xml:space="preserve">省泰州引江河管理处
</t>
    </r>
    <r>
      <rPr>
        <b/>
        <sz val="12"/>
        <rFont val="Times New Roman"/>
        <charset val="134"/>
      </rPr>
      <t xml:space="preserve">  (</t>
    </r>
    <r>
      <rPr>
        <b/>
        <sz val="12"/>
        <rFont val="方正仿宋_GBK"/>
        <charset val="134"/>
      </rPr>
      <t>资金拨至动力一处）</t>
    </r>
  </si>
  <si>
    <r>
      <rPr>
        <b/>
        <sz val="12"/>
        <rFont val="方正仿宋_GBK"/>
        <charset val="134"/>
      </rPr>
      <t>省灌溉动力管理一处</t>
    </r>
  </si>
  <si>
    <r>
      <rPr>
        <b/>
        <sz val="12"/>
        <rFont val="方正仿宋_GBK"/>
        <charset val="134"/>
      </rPr>
      <t>省防汛防旱抢险中心</t>
    </r>
  </si>
  <si>
    <r>
      <rPr>
        <b/>
        <sz val="12"/>
        <rFont val="方正仿宋_GBK"/>
        <charset val="134"/>
      </rPr>
      <t>省淮河入海水道工程管理处</t>
    </r>
  </si>
  <si>
    <r>
      <rPr>
        <sz val="12"/>
        <rFont val="Times New Roman"/>
        <charset val="134"/>
      </rPr>
      <t xml:space="preserve">    </t>
    </r>
    <r>
      <rPr>
        <sz val="12"/>
        <rFont val="方正仿宋_GBK"/>
        <charset val="134"/>
      </rPr>
      <t>省大运河立交管理所</t>
    </r>
  </si>
  <si>
    <r>
      <rPr>
        <sz val="12"/>
        <rFont val="Times New Roman"/>
        <charset val="134"/>
      </rPr>
      <t xml:space="preserve">    </t>
    </r>
    <r>
      <rPr>
        <sz val="12"/>
        <rFont val="方正仿宋_GBK"/>
        <charset val="134"/>
      </rPr>
      <t>省淮阜控制工程管理所</t>
    </r>
  </si>
  <si>
    <r>
      <rPr>
        <sz val="12"/>
        <rFont val="Times New Roman"/>
        <charset val="134"/>
      </rPr>
      <t xml:space="preserve">    </t>
    </r>
    <r>
      <rPr>
        <sz val="12"/>
        <rFont val="方正仿宋_GBK"/>
        <charset val="134"/>
      </rPr>
      <t>省海口闸管理所</t>
    </r>
  </si>
  <si>
    <t>省水文水资源勘测局</t>
  </si>
  <si>
    <r>
      <rPr>
        <sz val="12"/>
        <rFont val="Times New Roman"/>
        <charset val="134"/>
      </rPr>
      <t xml:space="preserve">    </t>
    </r>
    <r>
      <rPr>
        <sz val="12"/>
        <rFont val="方正仿宋_GBK"/>
        <charset val="134"/>
      </rPr>
      <t>省水文局本级</t>
    </r>
  </si>
  <si>
    <r>
      <rPr>
        <sz val="12"/>
        <rFont val="Times New Roman"/>
        <charset val="134"/>
      </rPr>
      <t xml:space="preserve">    </t>
    </r>
    <r>
      <rPr>
        <sz val="12"/>
        <rFont val="方正仿宋_GBK"/>
        <charset val="134"/>
      </rPr>
      <t>省水文局南京分局</t>
    </r>
  </si>
  <si>
    <r>
      <rPr>
        <sz val="12"/>
        <rFont val="Times New Roman"/>
        <charset val="134"/>
      </rPr>
      <t xml:space="preserve">    </t>
    </r>
    <r>
      <rPr>
        <sz val="12"/>
        <rFont val="方正仿宋_GBK"/>
        <charset val="134"/>
      </rPr>
      <t>省水文局无锡分局</t>
    </r>
  </si>
  <si>
    <r>
      <rPr>
        <sz val="12"/>
        <rFont val="Times New Roman"/>
        <charset val="134"/>
      </rPr>
      <t xml:space="preserve">    </t>
    </r>
    <r>
      <rPr>
        <sz val="12"/>
        <rFont val="方正仿宋_GBK"/>
        <charset val="134"/>
      </rPr>
      <t>省水文局徐州分局</t>
    </r>
  </si>
  <si>
    <r>
      <rPr>
        <sz val="12"/>
        <rFont val="Times New Roman"/>
        <charset val="134"/>
      </rPr>
      <t xml:space="preserve">    </t>
    </r>
    <r>
      <rPr>
        <sz val="12"/>
        <rFont val="方正仿宋_GBK"/>
        <charset val="134"/>
      </rPr>
      <t>省水文局常州分局</t>
    </r>
  </si>
  <si>
    <r>
      <rPr>
        <sz val="12"/>
        <rFont val="Times New Roman"/>
        <charset val="134"/>
      </rPr>
      <t xml:space="preserve">    </t>
    </r>
    <r>
      <rPr>
        <sz val="12"/>
        <rFont val="方正仿宋_GBK"/>
        <charset val="134"/>
      </rPr>
      <t>省水文局苏州分局</t>
    </r>
  </si>
  <si>
    <r>
      <rPr>
        <sz val="12"/>
        <rFont val="Times New Roman"/>
        <charset val="134"/>
      </rPr>
      <t xml:space="preserve">    </t>
    </r>
    <r>
      <rPr>
        <sz val="12"/>
        <rFont val="方正仿宋_GBK"/>
        <charset val="134"/>
      </rPr>
      <t>省水文局南通分局</t>
    </r>
  </si>
  <si>
    <r>
      <rPr>
        <sz val="12"/>
        <rFont val="Times New Roman"/>
        <charset val="134"/>
      </rPr>
      <t xml:space="preserve">    </t>
    </r>
    <r>
      <rPr>
        <sz val="12"/>
        <rFont val="方正仿宋_GBK"/>
        <charset val="134"/>
      </rPr>
      <t>省水文局连云港分局</t>
    </r>
  </si>
  <si>
    <r>
      <rPr>
        <sz val="12"/>
        <rFont val="Times New Roman"/>
        <charset val="134"/>
      </rPr>
      <t xml:space="preserve">    </t>
    </r>
    <r>
      <rPr>
        <sz val="12"/>
        <rFont val="方正仿宋_GBK"/>
        <charset val="134"/>
      </rPr>
      <t>省水文局淮安分局</t>
    </r>
  </si>
  <si>
    <r>
      <rPr>
        <sz val="12"/>
        <rFont val="Times New Roman"/>
        <charset val="134"/>
      </rPr>
      <t xml:space="preserve">    </t>
    </r>
    <r>
      <rPr>
        <sz val="12"/>
        <rFont val="方正仿宋_GBK"/>
        <charset val="134"/>
      </rPr>
      <t>省水文局盐城分局</t>
    </r>
  </si>
  <si>
    <r>
      <rPr>
        <sz val="12"/>
        <rFont val="Times New Roman"/>
        <charset val="134"/>
      </rPr>
      <t xml:space="preserve">    </t>
    </r>
    <r>
      <rPr>
        <sz val="12"/>
        <rFont val="方正仿宋_GBK"/>
        <charset val="134"/>
      </rPr>
      <t>省水文局扬州分局</t>
    </r>
  </si>
  <si>
    <r>
      <rPr>
        <sz val="12"/>
        <rFont val="Times New Roman"/>
        <charset val="134"/>
      </rPr>
      <t xml:space="preserve">    </t>
    </r>
    <r>
      <rPr>
        <sz val="12"/>
        <rFont val="方正仿宋_GBK"/>
        <charset val="134"/>
      </rPr>
      <t>省水文局镇江分局</t>
    </r>
  </si>
  <si>
    <r>
      <rPr>
        <sz val="12"/>
        <rFont val="Times New Roman"/>
        <charset val="134"/>
      </rPr>
      <t xml:space="preserve">    </t>
    </r>
    <r>
      <rPr>
        <sz val="12"/>
        <rFont val="方正仿宋_GBK"/>
        <charset val="134"/>
      </rPr>
      <t>省水文局泰州分局</t>
    </r>
  </si>
  <si>
    <r>
      <rPr>
        <sz val="12"/>
        <rFont val="Times New Roman"/>
        <charset val="134"/>
      </rPr>
      <t xml:space="preserve">    </t>
    </r>
    <r>
      <rPr>
        <sz val="12"/>
        <rFont val="方正仿宋_GBK"/>
        <charset val="134"/>
      </rPr>
      <t>省水文局宿迁分局</t>
    </r>
  </si>
  <si>
    <r>
      <rPr>
        <sz val="12"/>
        <rFont val="Times New Roman"/>
        <charset val="134"/>
      </rPr>
      <t xml:space="preserve">    </t>
    </r>
    <r>
      <rPr>
        <sz val="12"/>
        <rFont val="方正仿宋_GBK"/>
        <charset val="134"/>
      </rPr>
      <t>省水利数据中心</t>
    </r>
  </si>
  <si>
    <r>
      <rPr>
        <b/>
        <sz val="12"/>
        <rFont val="方正仿宋_GBK"/>
        <charset val="134"/>
      </rPr>
      <t>省水利厅机关</t>
    </r>
    <r>
      <rPr>
        <b/>
        <sz val="12"/>
        <rFont val="Times New Roman"/>
        <charset val="134"/>
      </rPr>
      <t xml:space="preserve"> </t>
    </r>
  </si>
  <si>
    <t>省南水北调工程管理局</t>
  </si>
  <si>
    <r>
      <rPr>
        <b/>
        <sz val="12"/>
        <rFont val="方正仿宋_GBK"/>
        <charset val="134"/>
      </rPr>
      <t>省水资源服务中心</t>
    </r>
  </si>
  <si>
    <r>
      <rPr>
        <b/>
        <sz val="12"/>
        <rFont val="方正仿宋_GBK"/>
        <charset val="134"/>
      </rPr>
      <t>省农村水利科技发展中心</t>
    </r>
  </si>
  <si>
    <r>
      <rPr>
        <b/>
        <sz val="12"/>
        <rFont val="方正仿宋_GBK"/>
        <charset val="134"/>
      </rPr>
      <t>省水利科学研究院</t>
    </r>
  </si>
  <si>
    <r>
      <rPr>
        <b/>
        <sz val="11"/>
        <rFont val="方正仿宋_GBK"/>
        <charset val="134"/>
      </rPr>
      <t>省水旱灾害防御调度指挥中心</t>
    </r>
  </si>
  <si>
    <r>
      <rPr>
        <b/>
        <sz val="12"/>
        <rFont val="方正仿宋_GBK"/>
        <charset val="134"/>
      </rPr>
      <t>省水利防储中心</t>
    </r>
  </si>
  <si>
    <r>
      <rPr>
        <b/>
        <sz val="12"/>
        <rFont val="方正仿宋_GBK"/>
        <charset val="134"/>
      </rPr>
      <t>省水利规划办公室</t>
    </r>
  </si>
  <si>
    <r>
      <rPr>
        <b/>
        <sz val="12"/>
        <rFont val="方正仿宋_GBK"/>
        <charset val="134"/>
      </rPr>
      <t>省河道管理局</t>
    </r>
  </si>
  <si>
    <r>
      <rPr>
        <b/>
        <sz val="12"/>
        <rFont val="方正仿宋_GBK"/>
        <charset val="134"/>
      </rPr>
      <t>省水利信息中心</t>
    </r>
  </si>
  <si>
    <r>
      <rPr>
        <b/>
        <sz val="12"/>
        <rFont val="方正仿宋_GBK"/>
        <charset val="134"/>
      </rPr>
      <t>省淮海农场</t>
    </r>
  </si>
  <si>
    <r>
      <rPr>
        <b/>
        <sz val="12"/>
        <rFont val="方正仿宋_GBK"/>
        <charset val="134"/>
      </rPr>
      <t>省农垦集团</t>
    </r>
  </si>
  <si>
    <r>
      <rPr>
        <b/>
        <sz val="12"/>
        <rFont val="方正仿宋_GBK"/>
        <charset val="134"/>
      </rPr>
      <t>省监狱农场</t>
    </r>
  </si>
  <si>
    <r>
      <rPr>
        <b/>
        <sz val="11"/>
        <rFont val="方正楷体_GBK"/>
        <charset val="134"/>
      </rPr>
      <t>备注</t>
    </r>
    <r>
      <rPr>
        <sz val="11"/>
        <rFont val="方正仿宋_GB18030"/>
        <charset val="134"/>
      </rPr>
      <t>：</t>
    </r>
    <r>
      <rPr>
        <sz val="11"/>
        <rFont val="方正仿宋_GBK"/>
        <charset val="134"/>
      </rPr>
      <t>省本级记其他水利支出</t>
    </r>
    <r>
      <rPr>
        <sz val="11"/>
        <rFont val="Times New Roman"/>
        <charset val="134"/>
      </rPr>
      <t>2130399</t>
    </r>
    <r>
      <rPr>
        <sz val="11"/>
        <rFont val="方正仿宋_GBK"/>
        <charset val="134"/>
      </rPr>
      <t>科目，县（市、区）农村水利与水土保持记其他国有土地使用权出让收入安排的支出</t>
    </r>
    <r>
      <rPr>
        <sz val="11"/>
        <rFont val="Times New Roman"/>
        <charset val="134"/>
      </rPr>
      <t>2120899</t>
    </r>
    <r>
      <rPr>
        <sz val="11"/>
        <rFont val="方正仿宋_GBK"/>
        <charset val="134"/>
      </rPr>
      <t>科目。县（市、区）其他支出方向均记农林水支出</t>
    </r>
    <r>
      <rPr>
        <sz val="11"/>
        <rFont val="Times New Roman"/>
        <charset val="134"/>
      </rPr>
      <t>213</t>
    </r>
    <r>
      <rPr>
        <sz val="11"/>
        <rFont val="方正仿宋_GBK"/>
        <charset val="134"/>
      </rPr>
      <t>科目。</t>
    </r>
  </si>
  <si>
    <t>附件2-1</t>
  </si>
  <si>
    <t>2026年省级水利建设和发展专项资金（第一批水利发展）任务清单（市县）</t>
  </si>
  <si>
    <r>
      <rPr>
        <b/>
        <sz val="10"/>
        <rFont val="方正仿宋_GBK"/>
        <charset val="134"/>
      </rPr>
      <t>地</t>
    </r>
    <r>
      <rPr>
        <b/>
        <sz val="10"/>
        <rFont val="Times New Roman"/>
        <charset val="134"/>
      </rPr>
      <t xml:space="preserve">    </t>
    </r>
    <r>
      <rPr>
        <b/>
        <sz val="10"/>
        <rFont val="方正仿宋_GBK"/>
        <charset val="134"/>
      </rPr>
      <t>区</t>
    </r>
  </si>
  <si>
    <r>
      <rPr>
        <b/>
        <sz val="10"/>
        <rFont val="方正仿宋_GBK"/>
        <charset val="134"/>
      </rPr>
      <t>墉坝险</t>
    </r>
    <r>
      <rPr>
        <b/>
        <sz val="10"/>
        <rFont val="Times New Roman"/>
        <charset val="134"/>
      </rPr>
      <t xml:space="preserve">
</t>
    </r>
    <r>
      <rPr>
        <b/>
        <sz val="10"/>
        <rFont val="方正仿宋_GBK"/>
        <charset val="134"/>
      </rPr>
      <t>险加固
（座）</t>
    </r>
  </si>
  <si>
    <r>
      <rPr>
        <b/>
        <sz val="10"/>
        <rFont val="方正仿宋_GBK"/>
        <charset val="134"/>
      </rPr>
      <t>农村供水管
网更新改造
（公里）</t>
    </r>
  </si>
  <si>
    <t>新改扩
建水厂
（座）</t>
  </si>
  <si>
    <r>
      <rPr>
        <b/>
        <sz val="10"/>
        <rFont val="方正仿宋_GBK"/>
        <charset val="134"/>
      </rPr>
      <t>水土流失
治理面积
（</t>
    </r>
    <r>
      <rPr>
        <b/>
        <sz val="10"/>
        <rFont val="Times New Roman"/>
        <charset val="134"/>
      </rPr>
      <t>K</t>
    </r>
    <r>
      <rPr>
        <b/>
        <sz val="10"/>
        <rFont val="方正仿宋_GBK"/>
        <charset val="134"/>
      </rPr>
      <t>㎡）</t>
    </r>
  </si>
  <si>
    <r>
      <rPr>
        <b/>
        <sz val="10"/>
        <rFont val="方正仿宋_GBK"/>
        <charset val="134"/>
      </rPr>
      <t>水利工程维修养护</t>
    </r>
  </si>
  <si>
    <r>
      <rPr>
        <b/>
        <sz val="10"/>
        <rFont val="方正仿宋_GBK"/>
        <charset val="134"/>
      </rPr>
      <t>河湖管理与保护</t>
    </r>
  </si>
  <si>
    <r>
      <rPr>
        <b/>
        <sz val="10"/>
        <rFont val="方正仿宋_GBK"/>
        <charset val="134"/>
      </rPr>
      <t>长江河道
监测</t>
    </r>
  </si>
  <si>
    <r>
      <rPr>
        <b/>
        <sz val="12"/>
        <rFont val="方正仿宋_GBK"/>
        <charset val="134"/>
      </rPr>
      <t>全省合计</t>
    </r>
  </si>
  <si>
    <r>
      <rPr>
        <sz val="10"/>
        <rFont val="方正仿宋_GBK"/>
        <charset val="134"/>
      </rPr>
      <t>名录内水利工程维修养护；</t>
    </r>
    <r>
      <rPr>
        <sz val="10"/>
        <rFont val="Times New Roman"/>
        <charset val="134"/>
      </rPr>
      <t>9</t>
    </r>
    <r>
      <rPr>
        <sz val="10"/>
        <rFont val="方正仿宋_GBK"/>
        <charset val="134"/>
      </rPr>
      <t>座小水库管护</t>
    </r>
  </si>
  <si>
    <r>
      <rPr>
        <sz val="10"/>
        <rFont val="方正仿宋_GBK"/>
        <charset val="134"/>
      </rPr>
      <t>流域性河湖监督巡查处置，
漂浮物打捞</t>
    </r>
  </si>
  <si>
    <r>
      <rPr>
        <sz val="12"/>
        <rFont val="Times New Roman"/>
        <charset val="134"/>
      </rPr>
      <t xml:space="preserve">    </t>
    </r>
    <r>
      <rPr>
        <sz val="12"/>
        <rFont val="方正仿宋_GBK"/>
        <charset val="134"/>
      </rPr>
      <t>江宁区</t>
    </r>
  </si>
  <si>
    <r>
      <rPr>
        <sz val="10"/>
        <rFont val="方正仿宋_GBK"/>
        <charset val="134"/>
      </rPr>
      <t>名录内水利工程维修养护；</t>
    </r>
    <r>
      <rPr>
        <sz val="10"/>
        <rFont val="Times New Roman"/>
        <charset val="134"/>
      </rPr>
      <t>110</t>
    </r>
    <r>
      <rPr>
        <sz val="10"/>
        <rFont val="方正仿宋_GBK"/>
        <charset val="134"/>
      </rPr>
      <t>座小水库管护；二类坝小水库消险</t>
    </r>
  </si>
  <si>
    <r>
      <rPr>
        <sz val="10"/>
        <rFont val="方正仿宋_GBK"/>
        <charset val="134"/>
      </rPr>
      <t>流域性河湖监督巡查处置</t>
    </r>
  </si>
  <si>
    <r>
      <rPr>
        <sz val="12"/>
        <rFont val="Times New Roman"/>
        <charset val="134"/>
      </rPr>
      <t xml:space="preserve">    </t>
    </r>
    <r>
      <rPr>
        <sz val="12"/>
        <rFont val="方正仿宋_GBK"/>
        <charset val="134"/>
      </rPr>
      <t>浦口区</t>
    </r>
  </si>
  <si>
    <r>
      <rPr>
        <sz val="10"/>
        <rFont val="方正仿宋_GBK"/>
        <charset val="134"/>
      </rPr>
      <t>名录内水利工程维修养护；</t>
    </r>
    <r>
      <rPr>
        <sz val="10"/>
        <rFont val="Times New Roman"/>
        <charset val="134"/>
      </rPr>
      <t>27</t>
    </r>
    <r>
      <rPr>
        <sz val="10"/>
        <rFont val="方正仿宋_GBK"/>
        <charset val="134"/>
      </rPr>
      <t>座小水库管护；二类坝小水库消险</t>
    </r>
  </si>
  <si>
    <r>
      <rPr>
        <sz val="12"/>
        <rFont val="Times New Roman"/>
        <charset val="134"/>
      </rPr>
      <t xml:space="preserve">    </t>
    </r>
    <r>
      <rPr>
        <sz val="12"/>
        <rFont val="方正仿宋_GBK"/>
        <charset val="134"/>
      </rPr>
      <t>六合区</t>
    </r>
  </si>
  <si>
    <r>
      <rPr>
        <sz val="10"/>
        <rFont val="方正仿宋_GBK"/>
        <charset val="134"/>
      </rPr>
      <t>名录内水利工程维修养护；</t>
    </r>
    <r>
      <rPr>
        <sz val="10"/>
        <rFont val="Times New Roman"/>
        <charset val="134"/>
      </rPr>
      <t>91</t>
    </r>
    <r>
      <rPr>
        <sz val="10"/>
        <rFont val="方正仿宋_GBK"/>
        <charset val="134"/>
      </rPr>
      <t>座小水库管护；二类坝小水库消险</t>
    </r>
  </si>
  <si>
    <r>
      <rPr>
        <sz val="12"/>
        <rFont val="Times New Roman"/>
        <charset val="134"/>
      </rPr>
      <t xml:space="preserve">    </t>
    </r>
    <r>
      <rPr>
        <sz val="12"/>
        <rFont val="方正仿宋_GBK"/>
        <charset val="134"/>
      </rPr>
      <t>溧水区</t>
    </r>
  </si>
  <si>
    <r>
      <rPr>
        <sz val="10"/>
        <rFont val="方正仿宋_GBK"/>
        <charset val="134"/>
      </rPr>
      <t>名录内水利工程维修养护；</t>
    </r>
    <r>
      <rPr>
        <sz val="10"/>
        <rFont val="Times New Roman"/>
        <charset val="134"/>
      </rPr>
      <t>95</t>
    </r>
    <r>
      <rPr>
        <sz val="10"/>
        <rFont val="方正仿宋_GBK"/>
        <charset val="134"/>
      </rPr>
      <t>座小水库管护；二类坝小水库消险</t>
    </r>
  </si>
  <si>
    <r>
      <rPr>
        <sz val="12"/>
        <rFont val="Times New Roman"/>
        <charset val="134"/>
      </rPr>
      <t xml:space="preserve">    </t>
    </r>
    <r>
      <rPr>
        <sz val="12"/>
        <rFont val="方正仿宋_GBK"/>
        <charset val="134"/>
      </rPr>
      <t>高淳区</t>
    </r>
  </si>
  <si>
    <r>
      <rPr>
        <sz val="10"/>
        <rFont val="方正仿宋_GBK"/>
        <charset val="134"/>
      </rPr>
      <t>名录内水利工程维修养护；</t>
    </r>
    <r>
      <rPr>
        <sz val="10"/>
        <rFont val="Times New Roman"/>
        <charset val="134"/>
      </rPr>
      <t>15</t>
    </r>
    <r>
      <rPr>
        <sz val="10"/>
        <rFont val="方正仿宋_GBK"/>
        <charset val="134"/>
      </rPr>
      <t>座小水库管护</t>
    </r>
  </si>
  <si>
    <r>
      <rPr>
        <sz val="12"/>
        <rFont val="Times New Roman"/>
        <charset val="134"/>
      </rPr>
      <t xml:space="preserve">    </t>
    </r>
    <r>
      <rPr>
        <sz val="12"/>
        <rFont val="方正仿宋_GBK"/>
        <charset val="134"/>
      </rPr>
      <t>栖霞区</t>
    </r>
  </si>
  <si>
    <r>
      <rPr>
        <sz val="12"/>
        <rFont val="Times New Roman"/>
        <charset val="134"/>
      </rPr>
      <t xml:space="preserve">    </t>
    </r>
    <r>
      <rPr>
        <sz val="12"/>
        <rFont val="方正仿宋_GBK"/>
        <charset val="134"/>
      </rPr>
      <t>江北新区</t>
    </r>
  </si>
  <si>
    <r>
      <rPr>
        <sz val="10"/>
        <rFont val="方正仿宋_GBK"/>
        <charset val="134"/>
      </rPr>
      <t>名录内水利工程维修养护；</t>
    </r>
  </si>
  <si>
    <r>
      <rPr>
        <sz val="12"/>
        <rFont val="Times New Roman"/>
        <charset val="134"/>
      </rPr>
      <t xml:space="preserve">    </t>
    </r>
    <r>
      <rPr>
        <sz val="12"/>
        <rFont val="方正仿宋_GBK"/>
        <charset val="134"/>
      </rPr>
      <t>锡山区</t>
    </r>
  </si>
  <si>
    <r>
      <rPr>
        <sz val="12"/>
        <rFont val="Times New Roman"/>
        <charset val="134"/>
      </rPr>
      <t xml:space="preserve">    </t>
    </r>
    <r>
      <rPr>
        <sz val="12"/>
        <rFont val="方正仿宋_GBK"/>
        <charset val="134"/>
      </rPr>
      <t>惠山区</t>
    </r>
  </si>
  <si>
    <r>
      <rPr>
        <sz val="12"/>
        <rFont val="Times New Roman"/>
        <charset val="134"/>
      </rPr>
      <t xml:space="preserve">    </t>
    </r>
    <r>
      <rPr>
        <sz val="12"/>
        <rFont val="方正仿宋_GBK"/>
        <charset val="134"/>
      </rPr>
      <t>滨湖区</t>
    </r>
  </si>
  <si>
    <r>
      <rPr>
        <sz val="10"/>
        <rFont val="方正仿宋_GBK"/>
        <charset val="134"/>
      </rPr>
      <t>名录内水利工程维修养护；</t>
    </r>
    <r>
      <rPr>
        <sz val="10"/>
        <rFont val="Times New Roman"/>
        <charset val="134"/>
      </rPr>
      <t>22</t>
    </r>
    <r>
      <rPr>
        <sz val="10"/>
        <rFont val="方正仿宋_GBK"/>
        <charset val="134"/>
      </rPr>
      <t>座小水库管护；二类坝小水库消险；横山水库</t>
    </r>
    <r>
      <rPr>
        <sz val="10"/>
        <rFont val="Times New Roman"/>
        <charset val="134"/>
      </rPr>
      <t>“</t>
    </r>
    <r>
      <rPr>
        <sz val="10"/>
        <rFont val="方正仿宋_GBK"/>
        <charset val="134"/>
      </rPr>
      <t>三个大坝</t>
    </r>
    <r>
      <rPr>
        <sz val="10"/>
        <rFont val="Times New Roman"/>
        <charset val="134"/>
      </rPr>
      <t>”</t>
    </r>
    <r>
      <rPr>
        <sz val="10"/>
        <rFont val="方正仿宋_GBK"/>
        <charset val="134"/>
      </rPr>
      <t>试点</t>
    </r>
  </si>
  <si>
    <r>
      <rPr>
        <sz val="10"/>
        <rFont val="方正仿宋_GBK"/>
        <charset val="134"/>
      </rPr>
      <t>名录内水利工程维修养护；</t>
    </r>
    <r>
      <rPr>
        <sz val="10"/>
        <rFont val="Times New Roman"/>
        <charset val="134"/>
      </rPr>
      <t>8</t>
    </r>
    <r>
      <rPr>
        <sz val="10"/>
        <rFont val="方正仿宋_GBK"/>
        <charset val="134"/>
      </rPr>
      <t>座小水库管护；尾水导流工程维修养护</t>
    </r>
  </si>
  <si>
    <r>
      <rPr>
        <sz val="12"/>
        <rFont val="Times New Roman"/>
        <charset val="134"/>
      </rPr>
      <t xml:space="preserve">    </t>
    </r>
    <r>
      <rPr>
        <sz val="12"/>
        <rFont val="方正仿宋_GBK"/>
        <charset val="134"/>
      </rPr>
      <t>铜山区</t>
    </r>
  </si>
  <si>
    <r>
      <rPr>
        <sz val="10"/>
        <rFont val="方正仿宋_GBK"/>
        <charset val="134"/>
      </rPr>
      <t>名录内水利工程维修养护；</t>
    </r>
    <r>
      <rPr>
        <sz val="10"/>
        <rFont val="Times New Roman"/>
        <charset val="134"/>
      </rPr>
      <t>18</t>
    </r>
    <r>
      <rPr>
        <sz val="10"/>
        <rFont val="方正仿宋_GBK"/>
        <charset val="134"/>
      </rPr>
      <t>座小水库管护；二类坝小水库消险；尾水导流工程维修养护</t>
    </r>
  </si>
  <si>
    <r>
      <rPr>
        <sz val="12"/>
        <rFont val="Times New Roman"/>
        <charset val="134"/>
      </rPr>
      <t xml:space="preserve">    </t>
    </r>
    <r>
      <rPr>
        <sz val="12"/>
        <rFont val="方正仿宋_GBK"/>
        <charset val="134"/>
      </rPr>
      <t>贾汪区</t>
    </r>
  </si>
  <si>
    <r>
      <rPr>
        <sz val="10"/>
        <rFont val="方正仿宋_GBK"/>
        <charset val="134"/>
      </rPr>
      <t>名录内水利工程维修养护；</t>
    </r>
    <r>
      <rPr>
        <sz val="10"/>
        <rFont val="Times New Roman"/>
        <charset val="134"/>
      </rPr>
      <t>10</t>
    </r>
    <r>
      <rPr>
        <sz val="10"/>
        <rFont val="方正仿宋_GBK"/>
        <charset val="134"/>
      </rPr>
      <t>座小水库管护；尾水导流工程维修养护</t>
    </r>
  </si>
  <si>
    <r>
      <rPr>
        <sz val="10"/>
        <rFont val="方正仿宋_GBK"/>
        <charset val="134"/>
      </rPr>
      <t>名录内水利工程维修养护；</t>
    </r>
    <r>
      <rPr>
        <sz val="10"/>
        <rFont val="Times New Roman"/>
        <charset val="134"/>
      </rPr>
      <t>1</t>
    </r>
    <r>
      <rPr>
        <sz val="10"/>
        <rFont val="方正仿宋_GBK"/>
        <charset val="134"/>
      </rPr>
      <t>座小水库管护；尾水导流工程维修养护</t>
    </r>
  </si>
  <si>
    <r>
      <rPr>
        <sz val="10"/>
        <rFont val="方正仿宋_GBK"/>
        <charset val="134"/>
      </rPr>
      <t>省际河道监督巡查处置</t>
    </r>
  </si>
  <si>
    <t>名录内水利工程维修养护；尾水导流工程维修养护</t>
  </si>
  <si>
    <r>
      <rPr>
        <sz val="10"/>
        <rFont val="方正仿宋_GBK"/>
        <charset val="134"/>
      </rPr>
      <t>名录内水利工程维修养护；</t>
    </r>
    <r>
      <rPr>
        <sz val="10"/>
        <rFont val="Times New Roman"/>
        <charset val="134"/>
      </rPr>
      <t>6</t>
    </r>
    <r>
      <rPr>
        <sz val="10"/>
        <rFont val="方正仿宋_GBK"/>
        <charset val="134"/>
      </rPr>
      <t>座小水库管护；二类坝小水库消险；尾水导流工程维修养护</t>
    </r>
  </si>
  <si>
    <r>
      <rPr>
        <sz val="10"/>
        <rFont val="方正仿宋_GBK"/>
        <charset val="134"/>
      </rPr>
      <t>名录内水利工程维修养护；</t>
    </r>
    <r>
      <rPr>
        <sz val="10"/>
        <rFont val="Times New Roman"/>
        <charset val="134"/>
      </rPr>
      <t>5</t>
    </r>
    <r>
      <rPr>
        <sz val="10"/>
        <rFont val="方正仿宋_GBK"/>
        <charset val="134"/>
      </rPr>
      <t>座小水库管护；尾水导流工程维修养护</t>
    </r>
  </si>
  <si>
    <r>
      <rPr>
        <sz val="10"/>
        <rFont val="方正仿宋_GBK"/>
        <charset val="134"/>
      </rPr>
      <t>名录内水利工程维修养护；</t>
    </r>
    <r>
      <rPr>
        <sz val="10"/>
        <rFont val="Times New Roman"/>
        <charset val="134"/>
      </rPr>
      <t>27</t>
    </r>
    <r>
      <rPr>
        <sz val="10"/>
        <rFont val="方正仿宋_GBK"/>
        <charset val="134"/>
      </rPr>
      <t>座小水库管护；尾水导流工程维修养护</t>
    </r>
  </si>
  <si>
    <r>
      <rPr>
        <sz val="10"/>
        <rFont val="方正仿宋_GBK"/>
        <charset val="134"/>
      </rPr>
      <t>名录内水利工程维修养护</t>
    </r>
  </si>
  <si>
    <r>
      <rPr>
        <sz val="10"/>
        <rFont val="方正仿宋_GBK"/>
        <charset val="134"/>
      </rPr>
      <t>长江河道重点岸段监测</t>
    </r>
  </si>
  <si>
    <r>
      <rPr>
        <sz val="12"/>
        <rFont val="Times New Roman"/>
        <charset val="134"/>
      </rPr>
      <t xml:space="preserve">    </t>
    </r>
    <r>
      <rPr>
        <sz val="12"/>
        <rFont val="方正仿宋_GBK"/>
        <charset val="134"/>
      </rPr>
      <t>金坛区</t>
    </r>
  </si>
  <si>
    <r>
      <rPr>
        <sz val="10"/>
        <rFont val="方正仿宋_GBK"/>
        <charset val="134"/>
      </rPr>
      <t>名录内水利工程维修养护；</t>
    </r>
    <r>
      <rPr>
        <sz val="10"/>
        <rFont val="Times New Roman"/>
        <charset val="134"/>
      </rPr>
      <t>33</t>
    </r>
    <r>
      <rPr>
        <sz val="10"/>
        <rFont val="方正仿宋_GBK"/>
        <charset val="134"/>
      </rPr>
      <t>座小水库管护；二类坝小水库消险</t>
    </r>
  </si>
  <si>
    <r>
      <rPr>
        <sz val="12"/>
        <rFont val="Times New Roman"/>
        <charset val="134"/>
      </rPr>
      <t xml:space="preserve">    </t>
    </r>
    <r>
      <rPr>
        <sz val="12"/>
        <rFont val="方正仿宋_GBK"/>
        <charset val="134"/>
      </rPr>
      <t>武进区</t>
    </r>
  </si>
  <si>
    <r>
      <rPr>
        <sz val="10"/>
        <rFont val="方正仿宋_GBK"/>
        <charset val="134"/>
      </rPr>
      <t>名录内水利工程维修养护；</t>
    </r>
    <r>
      <rPr>
        <sz val="10"/>
        <rFont val="Times New Roman"/>
        <charset val="134"/>
      </rPr>
      <t>1</t>
    </r>
    <r>
      <rPr>
        <sz val="10"/>
        <rFont val="方正仿宋_GBK"/>
        <charset val="134"/>
      </rPr>
      <t>座小水库管护</t>
    </r>
  </si>
  <si>
    <r>
      <rPr>
        <sz val="12"/>
        <rFont val="Times New Roman"/>
        <charset val="134"/>
      </rPr>
      <t xml:space="preserve">    </t>
    </r>
    <r>
      <rPr>
        <sz val="12"/>
        <rFont val="方正仿宋_GBK"/>
        <charset val="134"/>
      </rPr>
      <t>新北区</t>
    </r>
  </si>
  <si>
    <r>
      <rPr>
        <sz val="12"/>
        <rFont val="Times New Roman"/>
        <charset val="134"/>
      </rPr>
      <t xml:space="preserve">    </t>
    </r>
    <r>
      <rPr>
        <sz val="12"/>
        <rFont val="方正仿宋_GBK"/>
        <charset val="134"/>
      </rPr>
      <t>天宁区</t>
    </r>
  </si>
  <si>
    <r>
      <rPr>
        <sz val="12"/>
        <rFont val="Times New Roman"/>
        <charset val="134"/>
      </rPr>
      <t xml:space="preserve">    </t>
    </r>
    <r>
      <rPr>
        <sz val="12"/>
        <rFont val="方正仿宋_GBK"/>
        <charset val="134"/>
      </rPr>
      <t>钟楼区</t>
    </r>
  </si>
  <si>
    <r>
      <rPr>
        <sz val="10"/>
        <rFont val="方正仿宋_GBK"/>
        <charset val="134"/>
      </rPr>
      <t>名录内水利工程维修养护；</t>
    </r>
    <r>
      <rPr>
        <sz val="10"/>
        <rFont val="Times New Roman"/>
        <charset val="134"/>
      </rPr>
      <t>94</t>
    </r>
    <r>
      <rPr>
        <sz val="10"/>
        <rFont val="方正仿宋_GBK"/>
        <charset val="134"/>
      </rPr>
      <t>座小水库管护；二类坝小水库消险</t>
    </r>
  </si>
  <si>
    <r>
      <rPr>
        <sz val="10"/>
        <rFont val="方正仿宋_GBK"/>
        <charset val="134"/>
      </rPr>
      <t>流域性河湖监督巡查处置；
漂浮物打捞</t>
    </r>
  </si>
  <si>
    <r>
      <rPr>
        <sz val="12"/>
        <rFont val="Times New Roman"/>
        <charset val="134"/>
      </rPr>
      <t xml:space="preserve">    </t>
    </r>
    <r>
      <rPr>
        <sz val="12"/>
        <rFont val="方正仿宋_GBK"/>
        <charset val="134"/>
      </rPr>
      <t>吴江区</t>
    </r>
  </si>
  <si>
    <r>
      <rPr>
        <sz val="12"/>
        <rFont val="Times New Roman"/>
        <charset val="134"/>
      </rPr>
      <t xml:space="preserve">    </t>
    </r>
    <r>
      <rPr>
        <sz val="12"/>
        <rFont val="方正仿宋_GBK"/>
        <charset val="134"/>
      </rPr>
      <t>吴中区</t>
    </r>
  </si>
  <si>
    <r>
      <rPr>
        <sz val="12"/>
        <rFont val="Times New Roman"/>
        <charset val="134"/>
      </rPr>
      <t xml:space="preserve">    </t>
    </r>
    <r>
      <rPr>
        <sz val="12"/>
        <rFont val="方正仿宋_GBK"/>
        <charset val="134"/>
      </rPr>
      <t>相城区</t>
    </r>
  </si>
  <si>
    <r>
      <rPr>
        <sz val="12"/>
        <rFont val="Times New Roman"/>
        <charset val="134"/>
      </rPr>
      <t xml:space="preserve">    </t>
    </r>
    <r>
      <rPr>
        <sz val="12"/>
        <rFont val="方正仿宋_GBK"/>
        <charset val="134"/>
      </rPr>
      <t>通州区</t>
    </r>
  </si>
  <si>
    <r>
      <rPr>
        <sz val="12"/>
        <rFont val="Times New Roman"/>
        <charset val="134"/>
      </rPr>
      <t xml:space="preserve">    </t>
    </r>
    <r>
      <rPr>
        <sz val="12"/>
        <rFont val="方正仿宋_GBK"/>
        <charset val="134"/>
      </rPr>
      <t>海门区</t>
    </r>
  </si>
  <si>
    <r>
      <rPr>
        <sz val="10"/>
        <rFont val="方正仿宋_GBK"/>
        <charset val="134"/>
      </rPr>
      <t>名录内水利工程维修养护；</t>
    </r>
    <r>
      <rPr>
        <sz val="10"/>
        <rFont val="Times New Roman"/>
        <charset val="134"/>
      </rPr>
      <t>14</t>
    </r>
    <r>
      <rPr>
        <sz val="10"/>
        <rFont val="方正仿宋_GBK"/>
        <charset val="134"/>
      </rPr>
      <t>座小水库管护；石梁河水库二类坝消险</t>
    </r>
  </si>
  <si>
    <r>
      <rPr>
        <sz val="12"/>
        <rFont val="Times New Roman"/>
        <charset val="134"/>
      </rPr>
      <t xml:space="preserve">    </t>
    </r>
    <r>
      <rPr>
        <sz val="12"/>
        <rFont val="方正仿宋_GBK"/>
        <charset val="134"/>
      </rPr>
      <t>赣榆区</t>
    </r>
  </si>
  <si>
    <r>
      <rPr>
        <sz val="10"/>
        <rFont val="方正仿宋_GBK"/>
        <charset val="134"/>
      </rPr>
      <t>名录内水利工程维修养护；</t>
    </r>
    <r>
      <rPr>
        <sz val="10"/>
        <rFont val="Times New Roman"/>
        <charset val="134"/>
      </rPr>
      <t>80</t>
    </r>
    <r>
      <rPr>
        <sz val="10"/>
        <rFont val="方正仿宋_GBK"/>
        <charset val="134"/>
      </rPr>
      <t>座小水库管护；二类坝小水库消险</t>
    </r>
  </si>
  <si>
    <r>
      <rPr>
        <sz val="12"/>
        <rFont val="Times New Roman"/>
        <charset val="134"/>
      </rPr>
      <t xml:space="preserve">    </t>
    </r>
    <r>
      <rPr>
        <sz val="12"/>
        <rFont val="方正仿宋_GBK"/>
        <charset val="134"/>
      </rPr>
      <t>海州区</t>
    </r>
  </si>
  <si>
    <r>
      <rPr>
        <sz val="10"/>
        <rFont val="方正仿宋_GBK"/>
        <charset val="134"/>
      </rPr>
      <t>名录内水利工程维修养护；</t>
    </r>
    <r>
      <rPr>
        <sz val="10"/>
        <rFont val="Times New Roman"/>
        <charset val="134"/>
      </rPr>
      <t>9</t>
    </r>
    <r>
      <rPr>
        <sz val="10"/>
        <rFont val="方正仿宋_GBK"/>
        <charset val="134"/>
      </rPr>
      <t>座小水库管护；二类坝小水库消险</t>
    </r>
  </si>
  <si>
    <r>
      <rPr>
        <sz val="10"/>
        <rFont val="方正仿宋_GBK"/>
        <charset val="134"/>
      </rPr>
      <t>名录内水利工程维修养护；</t>
    </r>
    <r>
      <rPr>
        <sz val="10"/>
        <rFont val="Times New Roman"/>
        <charset val="134"/>
      </rPr>
      <t>57</t>
    </r>
    <r>
      <rPr>
        <sz val="10"/>
        <rFont val="方正仿宋_GBK"/>
        <charset val="134"/>
      </rPr>
      <t>座小水库管护；二类坝小水库消险；昌黎水库二类坝消险</t>
    </r>
  </si>
  <si>
    <r>
      <rPr>
        <sz val="10"/>
        <rFont val="方正仿宋_GBK"/>
        <charset val="134"/>
      </rPr>
      <t>名录内水利工程维修养护；图西闸、五图闸消险工程</t>
    </r>
  </si>
  <si>
    <r>
      <rPr>
        <sz val="12"/>
        <rFont val="Times New Roman"/>
        <charset val="134"/>
      </rPr>
      <t xml:space="preserve">    </t>
    </r>
    <r>
      <rPr>
        <sz val="12"/>
        <rFont val="方正仿宋_GBK"/>
        <charset val="134"/>
      </rPr>
      <t>淮安区</t>
    </r>
  </si>
  <si>
    <r>
      <rPr>
        <sz val="12"/>
        <rFont val="Times New Roman"/>
        <charset val="134"/>
      </rPr>
      <t xml:space="preserve">    </t>
    </r>
    <r>
      <rPr>
        <sz val="12"/>
        <rFont val="方正仿宋_GBK"/>
        <charset val="134"/>
      </rPr>
      <t>淮阴区</t>
    </r>
  </si>
  <si>
    <r>
      <rPr>
        <sz val="12"/>
        <rFont val="Times New Roman"/>
        <charset val="134"/>
      </rPr>
      <t xml:space="preserve">    </t>
    </r>
    <r>
      <rPr>
        <sz val="12"/>
        <rFont val="方正仿宋_GBK"/>
        <charset val="134"/>
      </rPr>
      <t>清江浦区</t>
    </r>
  </si>
  <si>
    <r>
      <rPr>
        <sz val="12"/>
        <rFont val="Times New Roman"/>
        <charset val="134"/>
      </rPr>
      <t xml:space="preserve">    </t>
    </r>
    <r>
      <rPr>
        <sz val="12"/>
        <rFont val="方正仿宋_GBK"/>
        <charset val="134"/>
      </rPr>
      <t>洪泽区</t>
    </r>
  </si>
  <si>
    <r>
      <rPr>
        <sz val="10"/>
        <rFont val="方正仿宋_GBK"/>
        <charset val="134"/>
      </rPr>
      <t>流域性河湖监督巡查处置；
洪泽湖退圩还湖</t>
    </r>
    <r>
      <rPr>
        <sz val="10"/>
        <rFont val="Times New Roman"/>
        <charset val="134"/>
      </rPr>
      <t>1.2</t>
    </r>
    <r>
      <rPr>
        <sz val="10"/>
        <rFont val="方正仿宋_GBK"/>
        <charset val="134"/>
      </rPr>
      <t>万亩</t>
    </r>
  </si>
  <si>
    <r>
      <rPr>
        <sz val="10"/>
        <rFont val="方正仿宋_GBK"/>
        <charset val="134"/>
      </rPr>
      <t>名录内水利工程维修养护；</t>
    </r>
    <r>
      <rPr>
        <sz val="10"/>
        <rFont val="Times New Roman"/>
        <charset val="134"/>
      </rPr>
      <t>3</t>
    </r>
    <r>
      <rPr>
        <sz val="10"/>
        <rFont val="方正仿宋_GBK"/>
        <charset val="134"/>
      </rPr>
      <t>座小水库管护</t>
    </r>
  </si>
  <si>
    <r>
      <rPr>
        <sz val="10"/>
        <rFont val="方正仿宋_GBK"/>
        <charset val="134"/>
      </rPr>
      <t>流域性河湖监督巡查处置；</t>
    </r>
  </si>
  <si>
    <r>
      <rPr>
        <sz val="10"/>
        <rFont val="方正仿宋_GBK"/>
        <charset val="134"/>
      </rPr>
      <t>名录内水利工程维修养护；</t>
    </r>
    <r>
      <rPr>
        <sz val="10"/>
        <rFont val="Times New Roman"/>
        <charset val="134"/>
      </rPr>
      <t>119</t>
    </r>
    <r>
      <rPr>
        <sz val="10"/>
        <rFont val="方正仿宋_GBK"/>
        <charset val="134"/>
      </rPr>
      <t>座小水库管护</t>
    </r>
  </si>
  <si>
    <r>
      <rPr>
        <sz val="10"/>
        <rFont val="方正仿宋_GBK"/>
        <charset val="134"/>
      </rPr>
      <t>流域性河湖监督巡查处置；
洪泽湖退圩还湖</t>
    </r>
    <r>
      <rPr>
        <sz val="10"/>
        <rFont val="Times New Roman"/>
        <charset val="134"/>
      </rPr>
      <t>0.35</t>
    </r>
    <r>
      <rPr>
        <sz val="10"/>
        <rFont val="方正仿宋_GBK"/>
        <charset val="134"/>
      </rPr>
      <t>万亩</t>
    </r>
  </si>
  <si>
    <r>
      <rPr>
        <sz val="12"/>
        <rFont val="Times New Roman"/>
        <charset val="134"/>
      </rPr>
      <t xml:space="preserve">    </t>
    </r>
    <r>
      <rPr>
        <sz val="12"/>
        <rFont val="方正仿宋_GBK"/>
        <charset val="134"/>
      </rPr>
      <t>大丰区</t>
    </r>
  </si>
  <si>
    <r>
      <rPr>
        <sz val="12"/>
        <rFont val="Times New Roman"/>
        <charset val="134"/>
      </rPr>
      <t xml:space="preserve">    </t>
    </r>
    <r>
      <rPr>
        <sz val="12"/>
        <rFont val="方正仿宋_GBK"/>
        <charset val="134"/>
      </rPr>
      <t>盐都区</t>
    </r>
  </si>
  <si>
    <r>
      <rPr>
        <sz val="12"/>
        <rFont val="Times New Roman"/>
        <charset val="134"/>
      </rPr>
      <t xml:space="preserve">    </t>
    </r>
    <r>
      <rPr>
        <sz val="12"/>
        <rFont val="方正仿宋_GBK"/>
        <charset val="134"/>
      </rPr>
      <t>亭湖区</t>
    </r>
  </si>
  <si>
    <r>
      <rPr>
        <sz val="12"/>
        <rFont val="Times New Roman"/>
        <charset val="134"/>
      </rPr>
      <t xml:space="preserve">    </t>
    </r>
    <r>
      <rPr>
        <sz val="12"/>
        <rFont val="方正仿宋_GBK"/>
        <charset val="134"/>
      </rPr>
      <t>江都区</t>
    </r>
  </si>
  <si>
    <r>
      <rPr>
        <sz val="10"/>
        <rFont val="方正仿宋_GBK"/>
        <charset val="134"/>
      </rPr>
      <t>名录内水利工程维修养护；尾水导流工程维修养护</t>
    </r>
  </si>
  <si>
    <r>
      <rPr>
        <sz val="12"/>
        <rFont val="Times New Roman"/>
        <charset val="134"/>
      </rPr>
      <t xml:space="preserve">    </t>
    </r>
    <r>
      <rPr>
        <sz val="12"/>
        <rFont val="方正仿宋_GBK"/>
        <charset val="134"/>
      </rPr>
      <t>邗江区</t>
    </r>
  </si>
  <si>
    <r>
      <rPr>
        <sz val="10"/>
        <rFont val="方正仿宋_GBK"/>
        <charset val="134"/>
      </rPr>
      <t>名录内水利工程维修养护；</t>
    </r>
    <r>
      <rPr>
        <sz val="10"/>
        <rFont val="Times New Roman"/>
        <charset val="134"/>
      </rPr>
      <t>12</t>
    </r>
    <r>
      <rPr>
        <sz val="10"/>
        <rFont val="方正仿宋_GBK"/>
        <charset val="134"/>
      </rPr>
      <t>座小水库管护</t>
    </r>
  </si>
  <si>
    <r>
      <rPr>
        <sz val="12"/>
        <rFont val="Times New Roman"/>
        <charset val="134"/>
      </rPr>
      <t xml:space="preserve">    </t>
    </r>
    <r>
      <rPr>
        <sz val="12"/>
        <rFont val="方正仿宋_GBK"/>
        <charset val="134"/>
      </rPr>
      <t>广陵区</t>
    </r>
  </si>
  <si>
    <r>
      <rPr>
        <sz val="10"/>
        <rFont val="方正仿宋_GBK"/>
        <charset val="134"/>
      </rPr>
      <t>流域性河湖监督巡查处置；
漂浮物打捞；</t>
    </r>
  </si>
  <si>
    <r>
      <rPr>
        <sz val="10"/>
        <rFont val="方正仿宋_GBK"/>
        <charset val="134"/>
      </rPr>
      <t>流域性河湖监督巡查处置；
漂浮物打捞。</t>
    </r>
  </si>
  <si>
    <r>
      <rPr>
        <sz val="10"/>
        <rFont val="方正仿宋_GBK"/>
        <charset val="134"/>
      </rPr>
      <t>名录内水利工程维修养护；</t>
    </r>
    <r>
      <rPr>
        <sz val="10"/>
        <rFont val="Times New Roman"/>
        <charset val="134"/>
      </rPr>
      <t>55</t>
    </r>
    <r>
      <rPr>
        <sz val="10"/>
        <rFont val="方正仿宋_GBK"/>
        <charset val="134"/>
      </rPr>
      <t>座小水库管护</t>
    </r>
  </si>
  <si>
    <r>
      <rPr>
        <sz val="12"/>
        <rFont val="Times New Roman"/>
        <charset val="134"/>
      </rPr>
      <t xml:space="preserve">    </t>
    </r>
    <r>
      <rPr>
        <sz val="12"/>
        <rFont val="方正仿宋_GBK"/>
        <charset val="134"/>
      </rPr>
      <t>丹徒区</t>
    </r>
  </si>
  <si>
    <r>
      <rPr>
        <sz val="10"/>
        <rFont val="方正仿宋_GBK"/>
        <charset val="134"/>
      </rPr>
      <t>名录内水利工程维修养护；</t>
    </r>
    <r>
      <rPr>
        <sz val="10"/>
        <rFont val="Times New Roman"/>
        <charset val="134"/>
      </rPr>
      <t>34</t>
    </r>
    <r>
      <rPr>
        <sz val="10"/>
        <rFont val="方正仿宋_GBK"/>
        <charset val="134"/>
      </rPr>
      <t>座小水库管护</t>
    </r>
  </si>
  <si>
    <r>
      <rPr>
        <sz val="10"/>
        <rFont val="方正仿宋_GBK"/>
        <charset val="134"/>
      </rPr>
      <t>名录内水利工程维修养护；</t>
    </r>
    <r>
      <rPr>
        <sz val="10"/>
        <rFont val="Times New Roman"/>
        <charset val="134"/>
      </rPr>
      <t>59</t>
    </r>
    <r>
      <rPr>
        <sz val="10"/>
        <rFont val="方正仿宋_GBK"/>
        <charset val="134"/>
      </rPr>
      <t>座小水库管护；二类坝小水库消险</t>
    </r>
  </si>
  <si>
    <r>
      <rPr>
        <sz val="12"/>
        <rFont val="Times New Roman"/>
        <charset val="134"/>
      </rPr>
      <t xml:space="preserve">    </t>
    </r>
    <r>
      <rPr>
        <sz val="12"/>
        <rFont val="方正仿宋_GBK"/>
        <charset val="134"/>
      </rPr>
      <t>海陵区</t>
    </r>
  </si>
  <si>
    <r>
      <rPr>
        <sz val="12"/>
        <rFont val="Times New Roman"/>
        <charset val="134"/>
      </rPr>
      <t xml:space="preserve">    </t>
    </r>
    <r>
      <rPr>
        <sz val="12"/>
        <rFont val="方正仿宋_GBK"/>
        <charset val="134"/>
      </rPr>
      <t>医药高新区</t>
    </r>
  </si>
  <si>
    <r>
      <rPr>
        <sz val="12"/>
        <rFont val="Times New Roman"/>
        <charset val="134"/>
      </rPr>
      <t xml:space="preserve">    </t>
    </r>
    <r>
      <rPr>
        <sz val="12"/>
        <rFont val="方正仿宋_GBK"/>
        <charset val="134"/>
      </rPr>
      <t>姜堰区</t>
    </r>
  </si>
  <si>
    <r>
      <rPr>
        <sz val="12"/>
        <rFont val="Times New Roman"/>
        <charset val="134"/>
      </rPr>
      <t xml:space="preserve">    </t>
    </r>
    <r>
      <rPr>
        <sz val="12"/>
        <rFont val="方正仿宋_GBK"/>
        <charset val="134"/>
      </rPr>
      <t>宿豫区</t>
    </r>
  </si>
  <si>
    <r>
      <rPr>
        <sz val="12"/>
        <rFont val="Times New Roman"/>
        <charset val="134"/>
      </rPr>
      <t xml:space="preserve">    </t>
    </r>
    <r>
      <rPr>
        <sz val="12"/>
        <rFont val="方正仿宋_GBK"/>
        <charset val="134"/>
      </rPr>
      <t>宿城区</t>
    </r>
  </si>
  <si>
    <r>
      <rPr>
        <sz val="10"/>
        <rFont val="方正仿宋_GBK"/>
        <charset val="134"/>
      </rPr>
      <t>名录内水利工程维修养护；</t>
    </r>
    <r>
      <rPr>
        <sz val="10"/>
        <rFont val="Times New Roman"/>
        <charset val="134"/>
      </rPr>
      <t>41</t>
    </r>
    <r>
      <rPr>
        <sz val="10"/>
        <rFont val="方正仿宋_GBK"/>
        <charset val="134"/>
      </rPr>
      <t>座小水库管护</t>
    </r>
  </si>
  <si>
    <r>
      <rPr>
        <sz val="10"/>
        <rFont val="方正仿宋_GBK"/>
        <charset val="134"/>
      </rPr>
      <t>流域性河湖监督巡查处置；
洪泽湖退圩还湖</t>
    </r>
    <r>
      <rPr>
        <sz val="10"/>
        <rFont val="Times New Roman"/>
        <charset val="134"/>
      </rPr>
      <t>0.2</t>
    </r>
    <r>
      <rPr>
        <sz val="10"/>
        <rFont val="方正仿宋_GBK"/>
        <charset val="134"/>
      </rPr>
      <t>万亩</t>
    </r>
  </si>
  <si>
    <t>附件2-2</t>
  </si>
  <si>
    <r>
      <rPr>
        <b/>
        <sz val="10"/>
        <rFont val="方正仿宋_GBK"/>
        <charset val="134"/>
      </rPr>
      <t>水资源管理与保护</t>
    </r>
  </si>
  <si>
    <r>
      <rPr>
        <b/>
        <sz val="10"/>
        <rFont val="方正仿宋_GBK"/>
        <charset val="134"/>
      </rPr>
      <t>节约用水管理</t>
    </r>
  </si>
  <si>
    <r>
      <rPr>
        <b/>
        <sz val="10"/>
        <rFont val="方正仿宋_GBK"/>
        <charset val="134"/>
      </rPr>
      <t>河湖采砂及水行政执法管理</t>
    </r>
  </si>
  <si>
    <r>
      <rPr>
        <sz val="10"/>
        <rFont val="方正仿宋_GBK"/>
        <charset val="134"/>
      </rPr>
      <t>水资源管理与保护工作；
秦淮区母亲河复苏行动；
地下水储备制度落实</t>
    </r>
  </si>
  <si>
    <r>
      <rPr>
        <sz val="10"/>
        <rFont val="方正仿宋_GBK"/>
        <charset val="134"/>
      </rPr>
      <t xml:space="preserve">节水管理，
</t>
    </r>
    <r>
      <rPr>
        <sz val="10"/>
        <rFont val="Times New Roman"/>
        <charset val="134"/>
      </rPr>
      <t>1</t>
    </r>
    <r>
      <rPr>
        <sz val="10"/>
        <rFont val="方正仿宋_GBK"/>
        <charset val="134"/>
      </rPr>
      <t>个水效提升项目</t>
    </r>
  </si>
  <si>
    <r>
      <rPr>
        <sz val="10"/>
        <color rgb="FF000000"/>
        <rFont val="方正仿宋_GBK"/>
        <charset val="134"/>
      </rPr>
      <t>水行政执法和长江采砂管理，购置执法装备，执法船运维等；长江采砂管理长江航运公安局南京分局、南京市公安局水上分局协作等</t>
    </r>
  </si>
  <si>
    <r>
      <rPr>
        <sz val="10"/>
        <color rgb="FF000000"/>
        <rFont val="方正仿宋_GBK"/>
        <charset val="134"/>
      </rPr>
      <t>外秦淮河左岸扫帚巷段堤防消险工程；全省特大暴雨城市防洪避险预案修编审查；省级防汛块石保管</t>
    </r>
  </si>
  <si>
    <r>
      <rPr>
        <sz val="10"/>
        <rFont val="方正仿宋_GBK"/>
        <charset val="134"/>
      </rPr>
      <t>地下水储备制度落实</t>
    </r>
  </si>
  <si>
    <r>
      <rPr>
        <sz val="10"/>
        <color rgb="FF000000"/>
        <rFont val="方正仿宋_GBK"/>
        <charset val="134"/>
      </rPr>
      <t>水行政执法和长江采砂管理，维护保养执法船</t>
    </r>
    <r>
      <rPr>
        <sz val="10"/>
        <color rgb="FF000000"/>
        <rFont val="Times New Roman"/>
        <charset val="134"/>
      </rPr>
      <t>(</t>
    </r>
    <r>
      <rPr>
        <sz val="10"/>
        <color rgb="FF000000"/>
        <rFont val="方正仿宋_GBK"/>
        <charset val="134"/>
      </rPr>
      <t>含省砂管局执法船</t>
    </r>
    <r>
      <rPr>
        <sz val="10"/>
        <color rgb="FF000000"/>
        <rFont val="Times New Roman"/>
        <charset val="134"/>
      </rPr>
      <t>)</t>
    </r>
    <r>
      <rPr>
        <sz val="10"/>
        <color rgb="FF000000"/>
        <rFont val="方正仿宋_GBK"/>
        <charset val="134"/>
      </rPr>
      <t>；采砂船指定停靠点监管；建造执法趸船等</t>
    </r>
  </si>
  <si>
    <r>
      <rPr>
        <sz val="10"/>
        <color rgb="FF000000"/>
        <rFont val="方正仿宋_GBK"/>
        <charset val="134"/>
      </rPr>
      <t>句容河赤山桥上游右岸堤防消险工程</t>
    </r>
  </si>
  <si>
    <r>
      <rPr>
        <sz val="10"/>
        <color rgb="FF000000"/>
        <rFont val="方正仿宋_GBK"/>
        <charset val="134"/>
      </rPr>
      <t>全省小型水库防汛抢险应急预案修编审查</t>
    </r>
  </si>
  <si>
    <r>
      <rPr>
        <sz val="10"/>
        <color rgb="FF000000"/>
        <rFont val="方正仿宋_GBK"/>
        <charset val="134"/>
      </rPr>
      <t>方便水库、中山水库旱限水位核定；省级防汛块石保管</t>
    </r>
  </si>
  <si>
    <r>
      <rPr>
        <sz val="10"/>
        <color rgb="FF000000"/>
        <rFont val="方正仿宋_GBK"/>
        <charset val="134"/>
      </rPr>
      <t>省级防汛块石及砼块保管</t>
    </r>
  </si>
  <si>
    <r>
      <rPr>
        <sz val="10"/>
        <color theme="1"/>
        <rFont val="Times New Roman"/>
        <charset val="134"/>
      </rPr>
      <t>1</t>
    </r>
    <r>
      <rPr>
        <sz val="10"/>
        <color theme="1"/>
        <rFont val="方正仿宋_GBK"/>
        <charset val="134"/>
      </rPr>
      <t>个水效提升项目</t>
    </r>
  </si>
  <si>
    <r>
      <rPr>
        <sz val="10"/>
        <rFont val="方正仿宋_GBK"/>
        <charset val="134"/>
      </rPr>
      <t>水资源管理与保护工作</t>
    </r>
  </si>
  <si>
    <r>
      <rPr>
        <sz val="10"/>
        <color theme="1"/>
        <rFont val="方正仿宋_GBK"/>
        <charset val="134"/>
      </rPr>
      <t xml:space="preserve">节水管理，
</t>
    </r>
    <r>
      <rPr>
        <sz val="10"/>
        <color theme="1"/>
        <rFont val="Times New Roman"/>
        <charset val="134"/>
      </rPr>
      <t>1</t>
    </r>
    <r>
      <rPr>
        <sz val="10"/>
        <color theme="1"/>
        <rFont val="方正仿宋_GBK"/>
        <charset val="134"/>
      </rPr>
      <t>个水效提升项目</t>
    </r>
  </si>
  <si>
    <r>
      <rPr>
        <sz val="10"/>
        <color rgb="FF000000"/>
        <rFont val="方正仿宋_GBK"/>
        <charset val="134"/>
      </rPr>
      <t>水行政执法和长江采砂管理，购置执法装备，执法船运维等，长江疏浚采砂项目综合利用现场监管等</t>
    </r>
  </si>
  <si>
    <r>
      <rPr>
        <sz val="10"/>
        <color rgb="FF000000"/>
        <rFont val="方正仿宋_GBK"/>
        <charset val="134"/>
      </rPr>
      <t>水行政执法等</t>
    </r>
  </si>
  <si>
    <r>
      <rPr>
        <sz val="10"/>
        <rFont val="方正仿宋_GBK"/>
        <charset val="134"/>
      </rPr>
      <t>母亲河复苏行动</t>
    </r>
  </si>
  <si>
    <r>
      <rPr>
        <sz val="10"/>
        <color rgb="FF000000"/>
        <rFont val="方正仿宋_GBK"/>
        <charset val="134"/>
      </rPr>
      <t>长江采砂管理，购置执法装备，执法船运维等；长江疏浚采砂项目综合利用现场监管；采砂船指定停靠点监管；执法基地迁址新建等</t>
    </r>
  </si>
  <si>
    <r>
      <rPr>
        <sz val="10"/>
        <color rgb="FF000000"/>
        <rFont val="方正仿宋_GBK"/>
        <charset val="134"/>
      </rPr>
      <t>省级防汛块石保管</t>
    </r>
  </si>
  <si>
    <r>
      <rPr>
        <sz val="10"/>
        <rFont val="方正仿宋_GBK"/>
        <charset val="134"/>
      </rPr>
      <t>地热水更新能力调查与分析</t>
    </r>
  </si>
  <si>
    <r>
      <rPr>
        <sz val="10"/>
        <color theme="1"/>
        <rFont val="方正仿宋_GBK"/>
        <charset val="134"/>
      </rPr>
      <t>节水产业园工作，</t>
    </r>
    <r>
      <rPr>
        <sz val="10"/>
        <color theme="1"/>
        <rFont val="Times New Roman"/>
        <charset val="134"/>
      </rPr>
      <t>1</t>
    </r>
    <r>
      <rPr>
        <sz val="10"/>
        <color theme="1"/>
        <rFont val="方正仿宋_GBK"/>
        <charset val="134"/>
      </rPr>
      <t>个水效提升项目</t>
    </r>
  </si>
  <si>
    <r>
      <rPr>
        <sz val="10"/>
        <color rgb="FF000000"/>
        <rFont val="方正仿宋_GBK"/>
        <charset val="134"/>
      </rPr>
      <t>水行政执法，建造执法船等</t>
    </r>
  </si>
  <si>
    <r>
      <rPr>
        <sz val="10"/>
        <color rgb="FF000000"/>
        <rFont val="方正仿宋_GBK"/>
        <charset val="134"/>
      </rPr>
      <t>油车水库旱限水位核定；全省大中型水库防汛抢险应急预案修编审查</t>
    </r>
  </si>
  <si>
    <r>
      <rPr>
        <sz val="10"/>
        <rFont val="方正仿宋_GBK"/>
        <charset val="134"/>
      </rPr>
      <t>水资源管理与保护工作；
母亲河复苏行动；
南四湖流域水资源配置论证</t>
    </r>
  </si>
  <si>
    <r>
      <rPr>
        <sz val="10"/>
        <color rgb="FF000000"/>
        <rFont val="方正仿宋_GBK"/>
        <charset val="134"/>
      </rPr>
      <t>水行政执法，建设执法基地等</t>
    </r>
  </si>
  <si>
    <r>
      <rPr>
        <sz val="10"/>
        <color rgb="FF000000"/>
        <rFont val="方正仿宋_GBK"/>
        <charset val="134"/>
      </rPr>
      <t>省级水旱灾害防御物资管理及防汛块石保管</t>
    </r>
  </si>
  <si>
    <r>
      <rPr>
        <sz val="10"/>
        <rFont val="方正仿宋_GBK"/>
        <charset val="134"/>
      </rPr>
      <t>地下水超采综合治理</t>
    </r>
  </si>
  <si>
    <r>
      <rPr>
        <sz val="10"/>
        <color rgb="FF000000"/>
        <rFont val="方正仿宋_GBK"/>
        <charset val="134"/>
      </rPr>
      <t>水行政执法，执法船运维等</t>
    </r>
  </si>
  <si>
    <r>
      <rPr>
        <sz val="10"/>
        <color rgb="FF000000"/>
        <rFont val="方正仿宋_GBK"/>
        <charset val="134"/>
      </rPr>
      <t>庆安水库旱限水位核定；省级防汛块石保管</t>
    </r>
  </si>
  <si>
    <r>
      <rPr>
        <sz val="10"/>
        <color rgb="FF000000"/>
        <rFont val="方正仿宋_GBK"/>
        <charset val="134"/>
      </rPr>
      <t>骆马湖周边排涝降渍补助；省级防汛块石保管</t>
    </r>
  </si>
  <si>
    <r>
      <rPr>
        <sz val="10"/>
        <color rgb="FF000000"/>
        <rFont val="方正仿宋_GBK"/>
        <charset val="134"/>
      </rPr>
      <t>水行政执法，建设执法基地，建造执法船等</t>
    </r>
  </si>
  <si>
    <r>
      <rPr>
        <sz val="10"/>
        <color rgb="FF000000"/>
        <rFont val="方正仿宋_GBK"/>
        <charset val="134"/>
      </rPr>
      <t>阿湖水库泄洪闸下游连接段水毁修复；骆马湖周边排涝降渍补助；省级防汛块石保管</t>
    </r>
  </si>
  <si>
    <r>
      <rPr>
        <sz val="10"/>
        <rFont val="方正仿宋_GBK"/>
        <charset val="134"/>
      </rPr>
      <t>节水管理，
节水产业园工作</t>
    </r>
  </si>
  <si>
    <r>
      <rPr>
        <sz val="10"/>
        <color rgb="FF000000"/>
        <rFont val="方正仿宋_GBK"/>
        <charset val="134"/>
      </rPr>
      <t>水行政执法和长江采砂管理，购置执法装备，执法船运维等（含长江大队）等</t>
    </r>
  </si>
  <si>
    <r>
      <rPr>
        <sz val="10"/>
        <rFont val="Times New Roman"/>
        <charset val="134"/>
      </rPr>
      <t>1</t>
    </r>
    <r>
      <rPr>
        <sz val="10"/>
        <rFont val="方正仿宋_GBK"/>
        <charset val="134"/>
      </rPr>
      <t>个水效提升项目</t>
    </r>
  </si>
  <si>
    <r>
      <rPr>
        <sz val="10"/>
        <rFont val="方正仿宋_GBK"/>
        <charset val="134"/>
      </rPr>
      <t xml:space="preserve">节水管理，
</t>
    </r>
    <r>
      <rPr>
        <sz val="10"/>
        <rFont val="Times New Roman"/>
        <charset val="134"/>
      </rPr>
      <t>3</t>
    </r>
    <r>
      <rPr>
        <sz val="10"/>
        <rFont val="方正仿宋_GBK"/>
        <charset val="134"/>
      </rPr>
      <t>个水效提升项目</t>
    </r>
  </si>
  <si>
    <r>
      <rPr>
        <sz val="10"/>
        <color rgb="FF000000"/>
        <rFont val="方正仿宋_GBK"/>
        <charset val="134"/>
      </rPr>
      <t>直塘站警戒水位、保证水位核定</t>
    </r>
  </si>
  <si>
    <r>
      <rPr>
        <sz val="10"/>
        <rFont val="Times New Roman"/>
        <charset val="134"/>
      </rPr>
      <t>3</t>
    </r>
    <r>
      <rPr>
        <sz val="10"/>
        <rFont val="方正仿宋_GBK"/>
        <charset val="134"/>
      </rPr>
      <t>个水效提升项目</t>
    </r>
  </si>
  <si>
    <r>
      <rPr>
        <sz val="10"/>
        <color rgb="FF000000"/>
        <rFont val="方正仿宋_GBK"/>
        <charset val="134"/>
      </rPr>
      <t>水行政执法和长江采砂管理，购置执法装备，执法船运维等；长江采砂管理长江航运公安局苏州分局协作等</t>
    </r>
  </si>
  <si>
    <r>
      <rPr>
        <sz val="10"/>
        <rFont val="方正仿宋_GBK"/>
        <charset val="134"/>
      </rPr>
      <t>母亲河复苏行动；
地热水更新能力调查与分析</t>
    </r>
  </si>
  <si>
    <r>
      <rPr>
        <sz val="10"/>
        <rFont val="Times New Roman"/>
        <charset val="134"/>
      </rPr>
      <t>2</t>
    </r>
    <r>
      <rPr>
        <sz val="10"/>
        <rFont val="方正仿宋_GBK"/>
        <charset val="134"/>
      </rPr>
      <t>个水效提升项目</t>
    </r>
  </si>
  <si>
    <r>
      <rPr>
        <sz val="10"/>
        <color rgb="FF000000"/>
        <rFont val="方正仿宋_GBK"/>
        <charset val="134"/>
      </rPr>
      <t>水行政执法和长江采砂管理，购置执法装备，执法船运维等</t>
    </r>
  </si>
  <si>
    <r>
      <rPr>
        <sz val="10"/>
        <color rgb="FF000000"/>
        <rFont val="方正仿宋_GBK"/>
        <charset val="134"/>
      </rPr>
      <t>徐六泾枢纽下游长江侧水下冲刷应急处理</t>
    </r>
  </si>
  <si>
    <r>
      <rPr>
        <sz val="10"/>
        <color rgb="FF000000"/>
        <rFont val="方正仿宋_GBK"/>
        <charset val="134"/>
      </rPr>
      <t>水行政执法和长江采砂管理，购置执法装备，执法船艇运维等</t>
    </r>
  </si>
  <si>
    <r>
      <rPr>
        <sz val="10"/>
        <rFont val="方正仿宋_GBK"/>
        <charset val="134"/>
      </rPr>
      <t>水资源管理与保护工作；
地热水更新能力调查与分析</t>
    </r>
  </si>
  <si>
    <r>
      <rPr>
        <sz val="10"/>
        <color rgb="FF000000"/>
        <rFont val="方正仿宋_GBK"/>
        <charset val="134"/>
      </rPr>
      <t>水行政执法和长江采砂管理；无人机机巢建设；长江疏浚采砂项目现场监管；建造执法船；长江采砂管理长江航运公安局南通分局协作等</t>
    </r>
  </si>
  <si>
    <r>
      <rPr>
        <sz val="10"/>
        <color rgb="FF000000"/>
        <rFont val="方正仿宋_GBK"/>
        <charset val="134"/>
      </rPr>
      <t>长江新通海沙围堤上游排水闸段近岸抛石处理；省级防汛块石保管</t>
    </r>
  </si>
  <si>
    <r>
      <rPr>
        <sz val="10"/>
        <color rgb="FF000000"/>
        <rFont val="方正仿宋_GBK"/>
        <charset val="134"/>
      </rPr>
      <t>水行政执法和长江采砂管理，购置执法装备，执法船运维等等</t>
    </r>
  </si>
  <si>
    <r>
      <rPr>
        <sz val="10"/>
        <color rgb="FF000000"/>
        <rFont val="方正仿宋_GBK"/>
        <charset val="134"/>
      </rPr>
      <t>水行政执法和长江采砂管理，购置执法装备；长江疏浚采砂项目现场监管；建造执法船等</t>
    </r>
  </si>
  <si>
    <r>
      <rPr>
        <sz val="10"/>
        <rFont val="方正仿宋_GBK"/>
        <charset val="134"/>
      </rPr>
      <t>母亲河复苏行动；
地下水超采综合治理</t>
    </r>
  </si>
  <si>
    <r>
      <rPr>
        <sz val="10"/>
        <color rgb="FF000000"/>
        <rFont val="方正仿宋_GBK"/>
        <charset val="134"/>
      </rPr>
      <t>全省险工险段重点防御预案修编审查；省级防汛块石保管</t>
    </r>
  </si>
  <si>
    <r>
      <rPr>
        <sz val="10"/>
        <color rgb="FF000000"/>
        <rFont val="方正仿宋_GBK"/>
        <charset val="134"/>
      </rPr>
      <t>水行政执法和长江采砂管理，购置执法装备，执法船运维等；长江疏浚采砂项目现场监管等</t>
    </r>
  </si>
  <si>
    <r>
      <rPr>
        <sz val="10"/>
        <rFont val="方正仿宋_GBK"/>
        <charset val="134"/>
      </rPr>
      <t>水资源管理与保护工作；
母亲河复苏行动</t>
    </r>
  </si>
  <si>
    <r>
      <rPr>
        <sz val="10"/>
        <rFont val="方正仿宋_GBK"/>
        <charset val="134"/>
      </rPr>
      <t xml:space="preserve">节水管理，
</t>
    </r>
    <r>
      <rPr>
        <sz val="10"/>
        <rFont val="Times New Roman"/>
        <charset val="134"/>
      </rPr>
      <t>2</t>
    </r>
    <r>
      <rPr>
        <sz val="10"/>
        <rFont val="方正仿宋_GBK"/>
        <charset val="134"/>
      </rPr>
      <t>个水效提升项目</t>
    </r>
  </si>
  <si>
    <r>
      <rPr>
        <sz val="10"/>
        <color rgb="FF000000"/>
        <rFont val="方正仿宋_GBK"/>
        <charset val="134"/>
      </rPr>
      <t>三洋港挡潮闸闸下应急清淤；</t>
    </r>
    <r>
      <rPr>
        <sz val="10"/>
        <color rgb="FF000000"/>
        <rFont val="Times New Roman"/>
        <charset val="134"/>
      </rPr>
      <t>2025</t>
    </r>
    <r>
      <rPr>
        <sz val="10"/>
        <color rgb="FF000000"/>
        <rFont val="方正仿宋_GBK"/>
        <charset val="134"/>
      </rPr>
      <t>年新沭河太平庄闸至三洋港挡潮闸段芦苇清理补助；西双湖水库旱限水位核定；省级水旱灾害防御物资管理及防汛块石保管</t>
    </r>
  </si>
  <si>
    <r>
      <rPr>
        <sz val="10"/>
        <rFont val="方正仿宋_GBK"/>
        <charset val="134"/>
      </rPr>
      <t>节水管理</t>
    </r>
  </si>
  <si>
    <r>
      <rPr>
        <sz val="10"/>
        <color rgb="FF000000"/>
        <rFont val="Times New Roman"/>
        <charset val="134"/>
      </rPr>
      <t>2025</t>
    </r>
    <r>
      <rPr>
        <sz val="10"/>
        <color rgb="FF000000"/>
        <rFont val="方正仿宋_GBK"/>
        <charset val="134"/>
      </rPr>
      <t>年洪泽区淮河入江水道滩面应急清障补助；全省在建水利工程度汛预案修编审查；淮河入江水道沿线地区排涝降渍补助；省级水旱灾害防御物资管理</t>
    </r>
  </si>
  <si>
    <r>
      <rPr>
        <sz val="10"/>
        <color rgb="FF000000"/>
        <rFont val="Times New Roman"/>
        <charset val="134"/>
      </rPr>
      <t>2025</t>
    </r>
    <r>
      <rPr>
        <sz val="10"/>
        <color rgb="FF000000"/>
        <rFont val="方正仿宋_GBK"/>
        <charset val="134"/>
      </rPr>
      <t>年金湖控制线省级抗旱架机临时工程；</t>
    </r>
    <r>
      <rPr>
        <sz val="10"/>
        <color rgb="FF000000"/>
        <rFont val="Times New Roman"/>
        <charset val="134"/>
      </rPr>
      <t>2025</t>
    </r>
    <r>
      <rPr>
        <sz val="10"/>
        <color rgb="FF000000"/>
        <rFont val="方正仿宋_GBK"/>
        <charset val="134"/>
      </rPr>
      <t>年淮河入江水道滩面应急清障补助；淮河入江水道沿线地区排涝降渍补助</t>
    </r>
  </si>
  <si>
    <r>
      <rPr>
        <sz val="10"/>
        <color rgb="FF000000"/>
        <rFont val="方正仿宋_GBK"/>
        <charset val="134"/>
      </rPr>
      <t>龙王山水库旱限水位核定；淮河入江水道沿线地区排涝降渍补助；省级防汛块石保管</t>
    </r>
  </si>
  <si>
    <r>
      <rPr>
        <sz val="10"/>
        <rFont val="方正仿宋_GBK"/>
        <charset val="134"/>
      </rPr>
      <t>水资源管理与保护工作；
母亲河复苏行动；
地热水更新能力调查与分析</t>
    </r>
  </si>
  <si>
    <r>
      <rPr>
        <sz val="10"/>
        <color rgb="FF000000"/>
        <rFont val="方正仿宋_GBK"/>
        <charset val="134"/>
      </rPr>
      <t>古殿堡站警戒水位、保证水位核定</t>
    </r>
  </si>
  <si>
    <r>
      <rPr>
        <sz val="10"/>
        <rFont val="方正仿宋_GBK"/>
        <charset val="134"/>
      </rPr>
      <t>地下水超采综合治理；
地下水储备制度落实</t>
    </r>
  </si>
  <si>
    <r>
      <rPr>
        <sz val="10"/>
        <color rgb="FF000000"/>
        <rFont val="方正仿宋_GBK"/>
        <charset val="134"/>
      </rPr>
      <t>西塘河赵湾二组圩口闸水毁修复</t>
    </r>
  </si>
  <si>
    <r>
      <rPr>
        <sz val="10"/>
        <color rgb="FF000000"/>
        <rFont val="Times New Roman"/>
        <charset val="134"/>
      </rPr>
      <t>2025</t>
    </r>
    <r>
      <rPr>
        <sz val="10"/>
        <color rgb="FF000000"/>
        <rFont val="方正仿宋_GBK"/>
        <charset val="134"/>
      </rPr>
      <t>年苏北灌溉总渠滩面应急清障补助</t>
    </r>
  </si>
  <si>
    <r>
      <rPr>
        <sz val="10"/>
        <color rgb="FF000000"/>
        <rFont val="方正仿宋_GBK"/>
        <charset val="134"/>
      </rPr>
      <t>灌河右堤</t>
    </r>
    <r>
      <rPr>
        <sz val="10"/>
        <color rgb="FF000000"/>
        <rFont val="Times New Roman"/>
        <charset val="134"/>
      </rPr>
      <t>23+400-23+700</t>
    </r>
    <r>
      <rPr>
        <sz val="10"/>
        <color rgb="FF000000"/>
        <rFont val="方正仿宋_GBK"/>
        <charset val="134"/>
      </rPr>
      <t>段防护工程应急修复；响水口站警戒水位、保证水位核定；省级防汛块石保管</t>
    </r>
  </si>
  <si>
    <r>
      <rPr>
        <sz val="10"/>
        <rFont val="方正仿宋_GBK"/>
        <charset val="134"/>
      </rPr>
      <t>节水管理，
节水技术概念验证探索</t>
    </r>
  </si>
  <si>
    <r>
      <rPr>
        <sz val="10"/>
        <color rgb="FF000000"/>
        <rFont val="方正仿宋_GBK"/>
        <charset val="134"/>
      </rPr>
      <t>月塘水库旱限水位核定；淮河入江水道沿线地区排涝降渍补助；省级水旱灾害防御物资管理及防汛块石保管；经开区省级防汛块石保管</t>
    </r>
  </si>
  <si>
    <r>
      <rPr>
        <sz val="10"/>
        <color rgb="FF000000"/>
        <rFont val="方正仿宋_GBK"/>
        <charset val="134"/>
      </rPr>
      <t>省级防汛块石及砼块（固化石）保管</t>
    </r>
  </si>
  <si>
    <r>
      <rPr>
        <sz val="10"/>
        <color rgb="FF000000"/>
        <rFont val="方正仿宋_GBK"/>
        <charset val="134"/>
      </rPr>
      <t>淮河入江水道沿线地区排涝降渍补助</t>
    </r>
  </si>
  <si>
    <r>
      <rPr>
        <sz val="10"/>
        <color rgb="FF000000"/>
        <rFont val="Times New Roman"/>
        <charset val="134"/>
      </rPr>
      <t>2025</t>
    </r>
    <r>
      <rPr>
        <sz val="10"/>
        <color rgb="FF000000"/>
        <rFont val="方正仿宋_GBK"/>
        <charset val="134"/>
      </rPr>
      <t>年淮河入江水道滩面应急清障补助；里运河东堤</t>
    </r>
    <r>
      <rPr>
        <sz val="10"/>
        <color rgb="FF000000"/>
        <rFont val="Times New Roman"/>
        <charset val="134"/>
      </rPr>
      <t>K14+150-K15+050</t>
    </r>
    <r>
      <rPr>
        <sz val="10"/>
        <color rgb="FF000000"/>
        <rFont val="方正仿宋_GBK"/>
        <charset val="134"/>
      </rPr>
      <t>段堤后深塘应急处理；淮河入江水道沿线地区排涝降渍补助；省级防汛块石保管</t>
    </r>
  </si>
  <si>
    <r>
      <rPr>
        <sz val="10"/>
        <rFont val="方正仿宋_GBK"/>
        <charset val="134"/>
      </rPr>
      <t xml:space="preserve">节水管理，
</t>
    </r>
    <r>
      <rPr>
        <sz val="10"/>
        <rFont val="Times New Roman"/>
        <charset val="134"/>
      </rPr>
      <t>2</t>
    </r>
    <r>
      <rPr>
        <sz val="10"/>
        <rFont val="方正仿宋_GBK"/>
        <charset val="134"/>
      </rPr>
      <t>个水效提升项目
农业园区节水探索</t>
    </r>
  </si>
  <si>
    <r>
      <rPr>
        <sz val="10"/>
        <color rgb="FF000000"/>
        <rFont val="方正仿宋_GBK"/>
        <charset val="134"/>
      </rPr>
      <t>水行政执法和长江采砂管理，建设无人机机巢，执法船运维；疏浚砂综合利用项目监管；采砂船指定停靠点运维；建造执法船；执法船运维；购置执法装备；长江采砂管理长江航运公安局镇江分局、镇江水警协作等</t>
    </r>
  </si>
  <si>
    <r>
      <rPr>
        <sz val="10"/>
        <color rgb="FF000000"/>
        <rFont val="方正仿宋_GBK"/>
        <charset val="134"/>
      </rPr>
      <t>北山、仑山、句容、二圣水库旱限水位核定；</t>
    </r>
    <r>
      <rPr>
        <sz val="10"/>
        <color rgb="FF000000"/>
        <rFont val="Times New Roman"/>
        <charset val="134"/>
      </rPr>
      <t>2025</t>
    </r>
    <r>
      <rPr>
        <sz val="10"/>
        <color rgb="FF000000"/>
        <rFont val="方正仿宋_GBK"/>
        <charset val="134"/>
      </rPr>
      <t>年和畅洲堤防应急清障补助；省级防汛块石保管</t>
    </r>
  </si>
  <si>
    <r>
      <rPr>
        <sz val="10"/>
        <color rgb="FF000000"/>
        <rFont val="方正仿宋_GBK"/>
        <charset val="134"/>
      </rPr>
      <t>水行政执法和长江采砂管理，购置执法装备，执法船运维；疏浚砂综合利用项目监管等</t>
    </r>
  </si>
  <si>
    <r>
      <rPr>
        <sz val="10"/>
        <color rgb="FF000000"/>
        <rFont val="方正仿宋_GBK"/>
        <charset val="134"/>
      </rPr>
      <t>水行政执法和长江采砂管理，购置执法装备；北山、二圣水库建造执法艇等</t>
    </r>
  </si>
  <si>
    <r>
      <rPr>
        <sz val="10"/>
        <color rgb="FF000000"/>
        <rFont val="方正仿宋_GBK"/>
        <charset val="134"/>
      </rPr>
      <t>赤山湖堤防郭庄镇花兰墩段消险处置；省级防汛块石保管</t>
    </r>
  </si>
  <si>
    <r>
      <rPr>
        <sz val="10"/>
        <color rgb="FF000000"/>
        <rFont val="方正仿宋_GBK"/>
        <charset val="134"/>
      </rPr>
      <t>水行政执法和长江采砂管理，购置执法装备，执法船运维；采砂船指定停靠点运维；长江采砂管理扬中水警协作等</t>
    </r>
  </si>
  <si>
    <r>
      <rPr>
        <sz val="10"/>
        <color rgb="FF000000"/>
        <rFont val="方正仿宋_GBK"/>
        <charset val="134"/>
      </rPr>
      <t>沿江穿堤建筑物木桥港涵洞水毁修复；省级防汛块石及砼块保管</t>
    </r>
  </si>
  <si>
    <r>
      <rPr>
        <sz val="10"/>
        <color rgb="FF000000"/>
        <rFont val="方正仿宋_GBK"/>
        <charset val="134"/>
      </rPr>
      <t>溱潼、唐子镇站警戒水位、保证水位核定</t>
    </r>
  </si>
  <si>
    <r>
      <rPr>
        <sz val="10"/>
        <color rgb="FF000000"/>
        <rFont val="方正仿宋_GBK"/>
        <charset val="134"/>
      </rPr>
      <t>水行政执法和长江采砂管理，购置执法装备，执法船运维；疏浚砂综合利用项目监管，建造执法船等</t>
    </r>
  </si>
  <si>
    <r>
      <rPr>
        <sz val="10"/>
        <color rgb="FF000000"/>
        <rFont val="方正仿宋_GBK"/>
        <charset val="134"/>
      </rPr>
      <t>天星港滨江段护岸坍塌应急修复补助；省级防汛块石保管</t>
    </r>
  </si>
  <si>
    <r>
      <rPr>
        <sz val="10"/>
        <rFont val="方正仿宋_GBK"/>
        <charset val="134"/>
      </rPr>
      <t>水资源管理与保护工作；
母亲河复苏行动；
地下水储备制度落实</t>
    </r>
  </si>
  <si>
    <r>
      <rPr>
        <sz val="10"/>
        <color rgb="FF000000"/>
        <rFont val="方正仿宋_GBK"/>
        <charset val="134"/>
      </rPr>
      <t>全省蓄滞洪区（含行洪区、滞涝圩）运用预案修编审查；蓄滞洪区运用方案推演及宣传视频制作；骆马湖周边排涝降渍补助；省级水旱灾害防御物资管理</t>
    </r>
  </si>
  <si>
    <r>
      <rPr>
        <sz val="10"/>
        <color rgb="FF000000"/>
        <rFont val="Times New Roman"/>
        <charset val="134"/>
      </rPr>
      <t>2025</t>
    </r>
    <r>
      <rPr>
        <sz val="10"/>
        <color rgb="FF000000"/>
        <rFont val="方正仿宋_GBK"/>
        <charset val="134"/>
      </rPr>
      <t>年新沂河沭阳段滩面应急清障补助；省级防汛块石及砼块保管</t>
    </r>
  </si>
  <si>
    <t>附件3-1-1</t>
  </si>
  <si>
    <t>2026年省级水利建设和发展专项资金（第一批水利发展）明细表
 (农村水利与水土保持)</t>
  </si>
  <si>
    <r>
      <rPr>
        <b/>
        <sz val="10"/>
        <rFont val="方正仿宋_GBK"/>
        <charset val="134"/>
      </rPr>
      <t>单位</t>
    </r>
    <r>
      <rPr>
        <b/>
        <sz val="10"/>
        <rFont val="Times New Roman"/>
        <charset val="134"/>
      </rPr>
      <t>:</t>
    </r>
    <r>
      <rPr>
        <b/>
        <sz val="10"/>
        <rFont val="方正仿宋_GBK"/>
        <charset val="134"/>
      </rPr>
      <t>万元</t>
    </r>
  </si>
  <si>
    <r>
      <rPr>
        <b/>
        <sz val="12"/>
        <rFont val="方正仿宋_GBK"/>
        <charset val="134"/>
      </rPr>
      <t>小计</t>
    </r>
  </si>
  <si>
    <t>农村
供水</t>
  </si>
  <si>
    <t>灌区骨干
工程维养</t>
  </si>
  <si>
    <t>农村生
态河道</t>
  </si>
  <si>
    <t>墉坝除
险加固</t>
  </si>
  <si>
    <t>水土
保持</t>
  </si>
  <si>
    <r>
      <rPr>
        <sz val="12"/>
        <rFont val="Times New Roman"/>
        <charset val="134"/>
      </rPr>
      <t xml:space="preserve">    </t>
    </r>
    <r>
      <rPr>
        <sz val="12"/>
        <rFont val="方正仿宋_GBK"/>
        <charset val="134"/>
      </rPr>
      <t>市本级</t>
    </r>
  </si>
  <si>
    <r>
      <rPr>
        <sz val="12"/>
        <rFont val="Times New Roman"/>
        <charset val="134"/>
      </rPr>
      <t xml:space="preserve">    </t>
    </r>
    <r>
      <rPr>
        <sz val="12"/>
        <rFont val="方正仿宋_GBK"/>
        <charset val="134"/>
      </rPr>
      <t>云龙区</t>
    </r>
  </si>
  <si>
    <r>
      <rPr>
        <sz val="12"/>
        <rFont val="Times New Roman"/>
        <charset val="134"/>
      </rPr>
      <t xml:space="preserve">    </t>
    </r>
    <r>
      <rPr>
        <sz val="12"/>
        <rFont val="方正仿宋_GBK"/>
        <charset val="134"/>
      </rPr>
      <t>经开区</t>
    </r>
  </si>
  <si>
    <r>
      <rPr>
        <sz val="12"/>
        <rFont val="Times New Roman"/>
        <charset val="134"/>
      </rPr>
      <t xml:space="preserve">   </t>
    </r>
    <r>
      <rPr>
        <sz val="12"/>
        <rFont val="方正仿宋_GBK"/>
        <charset val="134"/>
      </rPr>
      <t>市本级</t>
    </r>
  </si>
  <si>
    <r>
      <rPr>
        <sz val="12"/>
        <rFont val="Times New Roman"/>
        <charset val="134"/>
      </rPr>
      <t xml:space="preserve">    </t>
    </r>
    <r>
      <rPr>
        <sz val="12"/>
        <rFont val="方正仿宋_GBK"/>
        <charset val="134"/>
      </rPr>
      <t>连云区</t>
    </r>
  </si>
  <si>
    <r>
      <rPr>
        <b/>
        <sz val="12"/>
        <rFont val="方正仿宋_GBK"/>
        <charset val="134"/>
      </rPr>
      <t>省水文水资源勘测局</t>
    </r>
  </si>
  <si>
    <r>
      <rPr>
        <sz val="12"/>
        <rFont val="Times New Roman"/>
        <charset val="134"/>
      </rPr>
      <t xml:space="preserve">  </t>
    </r>
    <r>
      <rPr>
        <sz val="12"/>
        <rFont val="方正仿宋_GBK"/>
        <charset val="134"/>
      </rPr>
      <t>局本级</t>
    </r>
  </si>
  <si>
    <r>
      <rPr>
        <sz val="12"/>
        <rFont val="Times New Roman"/>
        <charset val="134"/>
      </rPr>
      <t xml:space="preserve">  </t>
    </r>
    <r>
      <rPr>
        <sz val="12"/>
        <rFont val="方正仿宋_GBK"/>
        <charset val="134"/>
      </rPr>
      <t>南京分局</t>
    </r>
  </si>
  <si>
    <r>
      <rPr>
        <sz val="12"/>
        <rFont val="Times New Roman"/>
        <charset val="134"/>
      </rPr>
      <t xml:space="preserve">  </t>
    </r>
    <r>
      <rPr>
        <sz val="12"/>
        <rFont val="方正仿宋_GBK"/>
        <charset val="134"/>
      </rPr>
      <t>无锡分局</t>
    </r>
  </si>
  <si>
    <r>
      <rPr>
        <sz val="12"/>
        <rFont val="Times New Roman"/>
        <charset val="134"/>
      </rPr>
      <t xml:space="preserve">  </t>
    </r>
    <r>
      <rPr>
        <sz val="12"/>
        <rFont val="方正仿宋_GBK"/>
        <charset val="134"/>
      </rPr>
      <t>徐州分局</t>
    </r>
  </si>
  <si>
    <r>
      <rPr>
        <sz val="12"/>
        <rFont val="Times New Roman"/>
        <charset val="134"/>
      </rPr>
      <t xml:space="preserve">  </t>
    </r>
    <r>
      <rPr>
        <sz val="12"/>
        <rFont val="方正仿宋_GBK"/>
        <charset val="134"/>
      </rPr>
      <t>常州分局</t>
    </r>
  </si>
  <si>
    <r>
      <rPr>
        <sz val="12"/>
        <rFont val="Times New Roman"/>
        <charset val="134"/>
      </rPr>
      <t xml:space="preserve">  </t>
    </r>
    <r>
      <rPr>
        <sz val="12"/>
        <rFont val="方正仿宋_GBK"/>
        <charset val="134"/>
      </rPr>
      <t>苏州分局</t>
    </r>
  </si>
  <si>
    <r>
      <rPr>
        <sz val="12"/>
        <rFont val="Times New Roman"/>
        <charset val="134"/>
      </rPr>
      <t xml:space="preserve">  </t>
    </r>
    <r>
      <rPr>
        <sz val="12"/>
        <rFont val="方正仿宋_GBK"/>
        <charset val="134"/>
      </rPr>
      <t>南通分局</t>
    </r>
  </si>
  <si>
    <r>
      <rPr>
        <sz val="12"/>
        <rFont val="Times New Roman"/>
        <charset val="134"/>
      </rPr>
      <t xml:space="preserve">  </t>
    </r>
    <r>
      <rPr>
        <sz val="12"/>
        <rFont val="方正仿宋_GBK"/>
        <charset val="134"/>
      </rPr>
      <t>连云港分局</t>
    </r>
  </si>
  <si>
    <r>
      <rPr>
        <sz val="12"/>
        <rFont val="Times New Roman"/>
        <charset val="134"/>
      </rPr>
      <t xml:space="preserve">  </t>
    </r>
    <r>
      <rPr>
        <sz val="12"/>
        <rFont val="方正仿宋_GBK"/>
        <charset val="134"/>
      </rPr>
      <t>淮安分局</t>
    </r>
  </si>
  <si>
    <r>
      <rPr>
        <sz val="12"/>
        <rFont val="Times New Roman"/>
        <charset val="134"/>
      </rPr>
      <t xml:space="preserve">  </t>
    </r>
    <r>
      <rPr>
        <sz val="12"/>
        <rFont val="方正仿宋_GBK"/>
        <charset val="134"/>
      </rPr>
      <t>盐城分局</t>
    </r>
  </si>
  <si>
    <r>
      <rPr>
        <sz val="12"/>
        <rFont val="Times New Roman"/>
        <charset val="134"/>
      </rPr>
      <t xml:space="preserve">  </t>
    </r>
    <r>
      <rPr>
        <sz val="12"/>
        <rFont val="方正仿宋_GBK"/>
        <charset val="134"/>
      </rPr>
      <t>扬州分局</t>
    </r>
  </si>
  <si>
    <r>
      <rPr>
        <sz val="12"/>
        <rFont val="Times New Roman"/>
        <charset val="134"/>
      </rPr>
      <t xml:space="preserve">  </t>
    </r>
    <r>
      <rPr>
        <sz val="12"/>
        <rFont val="方正仿宋_GBK"/>
        <charset val="134"/>
      </rPr>
      <t>镇江分局</t>
    </r>
  </si>
  <si>
    <r>
      <rPr>
        <sz val="12"/>
        <rFont val="Times New Roman"/>
        <charset val="134"/>
      </rPr>
      <t xml:space="preserve">  </t>
    </r>
    <r>
      <rPr>
        <sz val="12"/>
        <rFont val="方正仿宋_GBK"/>
        <charset val="134"/>
      </rPr>
      <t>泰州分局</t>
    </r>
  </si>
  <si>
    <r>
      <rPr>
        <sz val="12"/>
        <rFont val="Times New Roman"/>
        <charset val="134"/>
      </rPr>
      <t xml:space="preserve">  </t>
    </r>
    <r>
      <rPr>
        <sz val="12"/>
        <rFont val="方正仿宋_GBK"/>
        <charset val="134"/>
      </rPr>
      <t>宿迁分局</t>
    </r>
  </si>
  <si>
    <r>
      <rPr>
        <sz val="12"/>
        <rFont val="Times New Roman"/>
        <charset val="134"/>
      </rPr>
      <t xml:space="preserve">  </t>
    </r>
    <r>
      <rPr>
        <sz val="12"/>
        <rFont val="方正仿宋_GBK"/>
        <charset val="134"/>
      </rPr>
      <t>省水利数字中心</t>
    </r>
  </si>
  <si>
    <t>灌溉试验站网体系建设</t>
  </si>
  <si>
    <r>
      <rPr>
        <sz val="12"/>
        <rFont val="Times New Roman"/>
        <charset val="134"/>
      </rPr>
      <t>2026</t>
    </r>
    <r>
      <rPr>
        <sz val="12"/>
        <rFont val="方正仿宋_GBK"/>
        <charset val="134"/>
      </rPr>
      <t>年度江苏省农村饮用水水质监督检测</t>
    </r>
  </si>
  <si>
    <t>江苏省江水北调沿线大中型灌区灌溉用水分析及灌溉制度优化</t>
  </si>
  <si>
    <t>灌溉水有效利用系数测算分析</t>
  </si>
  <si>
    <t>农村水利工程现场指导</t>
  </si>
  <si>
    <r>
      <rPr>
        <sz val="12"/>
        <rFont val="Times New Roman"/>
        <charset val="134"/>
      </rPr>
      <t>2026</t>
    </r>
    <r>
      <rPr>
        <sz val="12"/>
        <rFont val="方正仿宋_GBK"/>
        <charset val="134"/>
      </rPr>
      <t>年大中型灌区项目咨询</t>
    </r>
  </si>
  <si>
    <t>灌区农业节水增效建立健全及标准化管理技术服务</t>
  </si>
  <si>
    <t>农业水价综合改革收官成效评估及灌区巩固深化管护机制</t>
  </si>
  <si>
    <t>农村供水工程现场调研及复核等技术服务</t>
  </si>
  <si>
    <t>塘坝安全度汛现场检查及除险加固技术指导服务</t>
  </si>
  <si>
    <t>苏灌通系统数据复核指导服务</t>
  </si>
  <si>
    <t>人工智能+农村供水精细化保障</t>
  </si>
  <si>
    <t>东台水土保持站监测</t>
  </si>
  <si>
    <t>注：大中型灌区骨干工维养主要用于灌区骨干渠系、建筑物等工程日常维修养护。含灌溉试验费用145万元，其中：六合40万元、徐州市直20万元、昆山15万元、赣榆20万元、涟水20万元、东台15万元、江都15万元。高邮下达经费中含应用场景费用21万元。</t>
  </si>
  <si>
    <t>附件3-1-2</t>
  </si>
  <si>
    <t>2026年省级水利建设和发展专项资金（第一批水利发展）明细表
(塘坝除险加固)</t>
  </si>
  <si>
    <r>
      <rPr>
        <b/>
        <sz val="10"/>
        <color theme="1"/>
        <rFont val="方正仿宋_GBK"/>
        <charset val="134"/>
      </rPr>
      <t>单位：万元</t>
    </r>
  </si>
  <si>
    <r>
      <rPr>
        <b/>
        <sz val="12"/>
        <rFont val="方正仿宋_GBK"/>
        <charset val="134"/>
      </rPr>
      <t>序号</t>
    </r>
  </si>
  <si>
    <r>
      <rPr>
        <b/>
        <sz val="12"/>
        <rFont val="方正仿宋_GBK"/>
        <charset val="134"/>
      </rPr>
      <t>地区</t>
    </r>
  </si>
  <si>
    <t>塘坝名称</t>
  </si>
  <si>
    <t>总投资</t>
  </si>
  <si>
    <t>2026年投资计划</t>
  </si>
  <si>
    <r>
      <rPr>
        <b/>
        <sz val="12"/>
        <rFont val="方正仿宋_GBK"/>
        <charset val="134"/>
      </rPr>
      <t>本次下达
省级资金</t>
    </r>
  </si>
  <si>
    <r>
      <rPr>
        <b/>
        <sz val="12"/>
        <rFont val="方正仿宋_GBK"/>
        <charset val="134"/>
      </rPr>
      <t>省级
资金</t>
    </r>
  </si>
  <si>
    <r>
      <rPr>
        <b/>
        <sz val="12"/>
        <rFont val="方正仿宋_GBK"/>
        <charset val="134"/>
      </rPr>
      <t>市县</t>
    </r>
  </si>
  <si>
    <r>
      <rPr>
        <b/>
        <sz val="12"/>
        <color theme="1"/>
        <rFont val="方正仿宋_GBK"/>
        <charset val="134"/>
      </rPr>
      <t>合计</t>
    </r>
  </si>
  <si>
    <t>南京市江宁区</t>
  </si>
  <si>
    <t>祁家边大塘</t>
  </si>
  <si>
    <t>西龙大塘</t>
  </si>
  <si>
    <t>南京市六合区</t>
  </si>
  <si>
    <r>
      <rPr>
        <sz val="12"/>
        <color theme="1"/>
        <rFont val="方正仿宋_GBK"/>
        <charset val="134"/>
      </rPr>
      <t>王营大塘</t>
    </r>
  </si>
  <si>
    <r>
      <rPr>
        <sz val="12"/>
        <color theme="1"/>
        <rFont val="方正仿宋_GBK"/>
        <charset val="134"/>
      </rPr>
      <t>王洼大塘</t>
    </r>
  </si>
  <si>
    <t>马洼大塘</t>
  </si>
  <si>
    <t>洪营大塘</t>
  </si>
  <si>
    <r>
      <rPr>
        <sz val="12"/>
        <color theme="1"/>
        <rFont val="方正仿宋_GBK"/>
        <charset val="134"/>
      </rPr>
      <t>双塘</t>
    </r>
  </si>
  <si>
    <r>
      <rPr>
        <sz val="12"/>
        <color theme="1"/>
        <rFont val="方正仿宋_GBK"/>
        <charset val="134"/>
      </rPr>
      <t>钱洼大塘</t>
    </r>
  </si>
  <si>
    <r>
      <rPr>
        <sz val="12"/>
        <rFont val="方正仿宋_GBK"/>
        <charset val="134"/>
      </rPr>
      <t>大楼大塘</t>
    </r>
  </si>
  <si>
    <r>
      <rPr>
        <sz val="12"/>
        <rFont val="方正仿宋_GBK"/>
        <charset val="134"/>
      </rPr>
      <t>五山洼大塘</t>
    </r>
  </si>
  <si>
    <r>
      <rPr>
        <sz val="12"/>
        <rFont val="方正仿宋_GBK"/>
        <charset val="134"/>
      </rPr>
      <t>南京市溧水区</t>
    </r>
  </si>
  <si>
    <r>
      <rPr>
        <sz val="12"/>
        <color theme="1"/>
        <rFont val="方正仿宋_GBK"/>
        <charset val="134"/>
      </rPr>
      <t>熊家塘</t>
    </r>
  </si>
  <si>
    <r>
      <rPr>
        <sz val="12"/>
        <color theme="1"/>
        <rFont val="方正仿宋_GBK"/>
        <charset val="134"/>
      </rPr>
      <t>王家大塘</t>
    </r>
  </si>
  <si>
    <r>
      <rPr>
        <sz val="12"/>
        <color theme="1"/>
        <rFont val="方正仿宋_GBK"/>
        <charset val="134"/>
      </rPr>
      <t>丁家冲塘坝</t>
    </r>
  </si>
  <si>
    <t>南京市高淳区</t>
  </si>
  <si>
    <r>
      <rPr>
        <sz val="12"/>
        <color theme="1"/>
        <rFont val="方正仿宋_GBK"/>
        <charset val="134"/>
      </rPr>
      <t>童山塘</t>
    </r>
  </si>
  <si>
    <r>
      <rPr>
        <sz val="12"/>
        <color theme="1"/>
        <rFont val="方正仿宋_GBK"/>
        <charset val="134"/>
      </rPr>
      <t>上旺大坝</t>
    </r>
  </si>
  <si>
    <t>徐州市新沂区</t>
  </si>
  <si>
    <t>乱王塘坝</t>
  </si>
  <si>
    <r>
      <rPr>
        <sz val="12"/>
        <rFont val="方正仿宋_GBK"/>
        <charset val="134"/>
      </rPr>
      <t>常州市溧阳市</t>
    </r>
  </si>
  <si>
    <t>陈家山塘坝</t>
  </si>
  <si>
    <t>连云港市赣榆区</t>
  </si>
  <si>
    <r>
      <rPr>
        <sz val="12"/>
        <color theme="1"/>
        <rFont val="方正仿宋_GBK"/>
        <charset val="134"/>
      </rPr>
      <t>横山官庄塘坝</t>
    </r>
  </si>
  <si>
    <r>
      <rPr>
        <sz val="12"/>
        <color theme="1"/>
        <rFont val="方正仿宋_GBK"/>
        <charset val="134"/>
      </rPr>
      <t>葫芦岭（</t>
    </r>
    <r>
      <rPr>
        <sz val="12"/>
        <color theme="1"/>
        <rFont val="Times New Roman"/>
        <charset val="134"/>
      </rPr>
      <t>35#</t>
    </r>
    <r>
      <rPr>
        <sz val="12"/>
        <color theme="1"/>
        <rFont val="方正仿宋_GBK"/>
        <charset val="134"/>
      </rPr>
      <t>）塘坝</t>
    </r>
  </si>
  <si>
    <t>连云港市东海县</t>
  </si>
  <si>
    <r>
      <rPr>
        <sz val="12"/>
        <color theme="1"/>
        <rFont val="方正仿宋_GBK"/>
        <charset val="134"/>
      </rPr>
      <t>场西塘坝</t>
    </r>
  </si>
  <si>
    <t>淮安市盱眙县</t>
  </si>
  <si>
    <r>
      <rPr>
        <sz val="12"/>
        <color theme="1"/>
        <rFont val="方正仿宋_GBK"/>
        <charset val="134"/>
      </rPr>
      <t>陆港大坝</t>
    </r>
  </si>
  <si>
    <r>
      <rPr>
        <sz val="12"/>
        <color theme="1"/>
        <rFont val="方正仿宋_GBK"/>
        <charset val="134"/>
      </rPr>
      <t>张北小坝</t>
    </r>
  </si>
  <si>
    <t>镇江市句容市</t>
  </si>
  <si>
    <r>
      <rPr>
        <sz val="12"/>
        <color theme="1"/>
        <rFont val="方正仿宋_GBK"/>
        <charset val="134"/>
      </rPr>
      <t>土窑塘</t>
    </r>
  </si>
  <si>
    <t>宿迁市泗洪县</t>
  </si>
  <si>
    <t>夏南塘</t>
  </si>
  <si>
    <t>附件3-1-3</t>
  </si>
  <si>
    <t>2026年省级水利建设和发展专项资金（第一批水利发展）明细表
(水土保持重点工程)</t>
  </si>
  <si>
    <r>
      <rPr>
        <b/>
        <sz val="12"/>
        <rFont val="方正仿宋_GBK"/>
        <charset val="134"/>
      </rPr>
      <t>市别</t>
    </r>
  </si>
  <si>
    <r>
      <rPr>
        <b/>
        <sz val="12"/>
        <rFont val="方正仿宋_GBK"/>
        <charset val="134"/>
      </rPr>
      <t>项目县</t>
    </r>
  </si>
  <si>
    <r>
      <rPr>
        <b/>
        <sz val="12"/>
        <rFont val="方正仿宋_GBK"/>
        <charset val="134"/>
      </rPr>
      <t>水土流失
治理面积（</t>
    </r>
    <r>
      <rPr>
        <b/>
        <sz val="12"/>
        <rFont val="Times New Roman"/>
        <charset val="134"/>
      </rPr>
      <t>km</t>
    </r>
    <r>
      <rPr>
        <b/>
        <vertAlign val="superscript"/>
        <sz val="12"/>
        <rFont val="Times New Roman"/>
        <charset val="134"/>
      </rPr>
      <t>2</t>
    </r>
    <r>
      <rPr>
        <b/>
        <sz val="12"/>
        <rFont val="方正仿宋_GBK"/>
        <charset val="134"/>
      </rPr>
      <t>）</t>
    </r>
  </si>
  <si>
    <r>
      <rPr>
        <b/>
        <sz val="12"/>
        <rFont val="方正仿宋_GBK"/>
        <charset val="134"/>
      </rPr>
      <t>计划投资</t>
    </r>
  </si>
  <si>
    <r>
      <rPr>
        <b/>
        <sz val="12"/>
        <rFont val="方正仿宋_GBK"/>
        <charset val="134"/>
      </rPr>
      <t>本次下达省级资金</t>
    </r>
  </si>
  <si>
    <r>
      <rPr>
        <b/>
        <sz val="12"/>
        <rFont val="方正仿宋_GBK"/>
        <charset val="134"/>
      </rPr>
      <t>中央</t>
    </r>
  </si>
  <si>
    <r>
      <rPr>
        <b/>
        <sz val="12"/>
        <rFont val="方正仿宋_GBK"/>
        <charset val="134"/>
      </rPr>
      <t>省级</t>
    </r>
  </si>
  <si>
    <r>
      <rPr>
        <b/>
        <sz val="12"/>
        <rFont val="方正仿宋_GBK"/>
        <charset val="134"/>
      </rPr>
      <t>合</t>
    </r>
    <r>
      <rPr>
        <b/>
        <sz val="12"/>
        <rFont val="Times New Roman"/>
        <charset val="134"/>
      </rPr>
      <t xml:space="preserve">  </t>
    </r>
    <r>
      <rPr>
        <b/>
        <sz val="12"/>
        <rFont val="方正仿宋_GBK"/>
        <charset val="134"/>
      </rPr>
      <t>计</t>
    </r>
  </si>
  <si>
    <t>南京市</t>
  </si>
  <si>
    <t>六合区</t>
  </si>
  <si>
    <t>溧水区</t>
  </si>
  <si>
    <t>无锡市</t>
  </si>
  <si>
    <t>惠山区</t>
  </si>
  <si>
    <t>江阴市</t>
  </si>
  <si>
    <t>徐州市</t>
  </si>
  <si>
    <t>邳州市</t>
  </si>
  <si>
    <t>常州市</t>
  </si>
  <si>
    <t>溧阳市</t>
  </si>
  <si>
    <t>苏州市</t>
  </si>
  <si>
    <t>常熟市</t>
  </si>
  <si>
    <t>太仓市</t>
  </si>
  <si>
    <t>南通市</t>
  </si>
  <si>
    <t>通州区</t>
  </si>
  <si>
    <t>如东县</t>
  </si>
  <si>
    <t>连云港市</t>
  </si>
  <si>
    <t>云台山景区</t>
  </si>
  <si>
    <t>赣榆区</t>
  </si>
  <si>
    <t>淮安市</t>
  </si>
  <si>
    <t>淮阴区</t>
  </si>
  <si>
    <t>盱眙县</t>
  </si>
  <si>
    <t>盐城市</t>
  </si>
  <si>
    <t>亭湖区</t>
  </si>
  <si>
    <t>东台市</t>
  </si>
  <si>
    <t>扬州市</t>
  </si>
  <si>
    <t>江都区</t>
  </si>
  <si>
    <t>邗江区</t>
  </si>
  <si>
    <t>镇江市</t>
  </si>
  <si>
    <t>丹阳市</t>
  </si>
  <si>
    <t>泰州市</t>
  </si>
  <si>
    <t>海陵区</t>
  </si>
  <si>
    <t>姜堰区</t>
  </si>
  <si>
    <t>泰兴市</t>
  </si>
  <si>
    <t>宿迁市</t>
  </si>
  <si>
    <t>泗洪县</t>
  </si>
  <si>
    <t>泗阳县</t>
  </si>
  <si>
    <r>
      <rPr>
        <sz val="12"/>
        <rFont val="方正仿宋_GBK"/>
        <charset val="134"/>
      </rPr>
      <t>省水文水资源勘测局</t>
    </r>
  </si>
  <si>
    <r>
      <rPr>
        <sz val="12"/>
        <rFont val="方正仿宋_GBK"/>
        <charset val="134"/>
      </rPr>
      <t>局本级</t>
    </r>
  </si>
  <si>
    <t>水土保持监测</t>
  </si>
  <si>
    <t>水土保持信息化监管</t>
  </si>
  <si>
    <t>生产建设项目水土保持方案和重点工程实施方案现场查勘</t>
  </si>
  <si>
    <r>
      <rPr>
        <sz val="12"/>
        <rFont val="方正仿宋_GBK"/>
        <charset val="134"/>
      </rPr>
      <t>南京分局</t>
    </r>
  </si>
  <si>
    <r>
      <rPr>
        <sz val="12"/>
        <color theme="1"/>
        <rFont val="方正仿宋_GBK"/>
        <charset val="134"/>
      </rPr>
      <t>监测站点水土流失监测</t>
    </r>
  </si>
  <si>
    <r>
      <rPr>
        <sz val="12"/>
        <rFont val="方正仿宋_GBK"/>
        <charset val="134"/>
      </rPr>
      <t>无锡分局</t>
    </r>
  </si>
  <si>
    <r>
      <rPr>
        <sz val="12"/>
        <rFont val="方正仿宋_GBK"/>
        <charset val="134"/>
      </rPr>
      <t>徐州分局</t>
    </r>
  </si>
  <si>
    <r>
      <rPr>
        <sz val="12"/>
        <rFont val="方正仿宋_GBK"/>
        <charset val="134"/>
      </rPr>
      <t>常州分局</t>
    </r>
  </si>
  <si>
    <r>
      <rPr>
        <sz val="12"/>
        <rFont val="方正仿宋_GBK"/>
        <charset val="134"/>
      </rPr>
      <t>苏州分局</t>
    </r>
  </si>
  <si>
    <r>
      <rPr>
        <sz val="12"/>
        <rFont val="方正仿宋_GBK"/>
        <charset val="134"/>
      </rPr>
      <t>南通分局</t>
    </r>
  </si>
  <si>
    <r>
      <rPr>
        <sz val="12"/>
        <rFont val="方正仿宋_GBK"/>
        <charset val="134"/>
      </rPr>
      <t>连云港分局</t>
    </r>
  </si>
  <si>
    <r>
      <rPr>
        <sz val="12"/>
        <rFont val="方正仿宋_GBK"/>
        <charset val="134"/>
      </rPr>
      <t>淮安分局</t>
    </r>
  </si>
  <si>
    <r>
      <rPr>
        <sz val="12"/>
        <rFont val="方正仿宋_GBK"/>
        <charset val="134"/>
      </rPr>
      <t>盐城分局</t>
    </r>
  </si>
  <si>
    <r>
      <rPr>
        <sz val="12"/>
        <rFont val="方正仿宋_GBK"/>
        <charset val="134"/>
      </rPr>
      <t>扬州分局</t>
    </r>
  </si>
  <si>
    <r>
      <rPr>
        <sz val="12"/>
        <rFont val="方正仿宋_GBK"/>
        <charset val="134"/>
      </rPr>
      <t>镇江分局</t>
    </r>
  </si>
  <si>
    <r>
      <rPr>
        <sz val="12"/>
        <rFont val="方正仿宋_GBK"/>
        <charset val="134"/>
      </rPr>
      <t>泰州分局</t>
    </r>
  </si>
  <si>
    <r>
      <rPr>
        <sz val="12"/>
        <rFont val="方正仿宋_GBK"/>
        <charset val="134"/>
      </rPr>
      <t>宿迁分局</t>
    </r>
  </si>
  <si>
    <r>
      <rPr>
        <sz val="12"/>
        <rFont val="方正仿宋_GBK"/>
        <charset val="134"/>
      </rPr>
      <t>省水利数字中心</t>
    </r>
  </si>
  <si>
    <t>附件3-2-1</t>
  </si>
  <si>
    <t>2026年省级水利建设和发展专项资金（第一批水利发展）明细表
 (水利工程维修养护)</t>
  </si>
  <si>
    <t>闸站库工程
维修养护</t>
  </si>
  <si>
    <t>小水库
管护</t>
  </si>
  <si>
    <t>安全鉴定及
消险加固</t>
  </si>
  <si>
    <t>流域性河湖堤防及穿堤建筑物维修养护</t>
  </si>
  <si>
    <t xml:space="preserve">  医药高新区</t>
  </si>
  <si>
    <t>附件3-2-2</t>
  </si>
  <si>
    <t>2026年省级水利建设和发展专项资金（第一批水利发展）
省本级明细表（水利工程维修）</t>
  </si>
  <si>
    <r>
      <rPr>
        <b/>
        <sz val="12"/>
        <rFont val="方正仿宋_GBK"/>
        <charset val="134"/>
      </rPr>
      <t>单位</t>
    </r>
  </si>
  <si>
    <r>
      <rPr>
        <b/>
        <sz val="12"/>
        <rFont val="方正仿宋_GBK"/>
        <charset val="134"/>
      </rPr>
      <t>项目名称</t>
    </r>
  </si>
  <si>
    <t>金额</t>
  </si>
  <si>
    <r>
      <rPr>
        <b/>
        <sz val="12"/>
        <rFont val="方正仿宋_GBK"/>
        <charset val="134"/>
      </rPr>
      <t>厅属管理处小计</t>
    </r>
  </si>
  <si>
    <t>一</t>
  </si>
  <si>
    <t>省骆运水利工程管理处</t>
  </si>
  <si>
    <t>管理处本级</t>
  </si>
  <si>
    <t>全处水闸动力消耗费</t>
  </si>
  <si>
    <t>房亭河地涵监控系统更新改造</t>
  </si>
  <si>
    <r>
      <rPr>
        <sz val="12"/>
        <rFont val="方正仿宋_GBK"/>
        <charset val="134"/>
      </rPr>
      <t>房亭河地涵</t>
    </r>
    <r>
      <rPr>
        <sz val="12"/>
        <rFont val="Times New Roman"/>
        <charset val="134"/>
      </rPr>
      <t>10kV</t>
    </r>
    <r>
      <rPr>
        <sz val="12"/>
        <rFont val="方正仿宋_GBK"/>
        <charset val="134"/>
      </rPr>
      <t>高压设备更新改造</t>
    </r>
  </si>
  <si>
    <t>闸站电气预防性试验仪器维护维修及添置</t>
  </si>
  <si>
    <t>省泗阳闸站管理所</t>
  </si>
  <si>
    <r>
      <rPr>
        <sz val="12"/>
        <rFont val="方正仿宋_GBK"/>
        <charset val="134"/>
      </rPr>
      <t>泗阳站</t>
    </r>
    <r>
      <rPr>
        <sz val="12"/>
        <rFont val="Times New Roman"/>
        <charset val="134"/>
      </rPr>
      <t>1</t>
    </r>
    <r>
      <rPr>
        <sz val="12"/>
        <rFont val="方正仿宋_GBK"/>
        <charset val="134"/>
      </rPr>
      <t>号机组叶轮外壳维修和叶片调节系统改造</t>
    </r>
  </si>
  <si>
    <t>泗阳站清污机局部更换维修</t>
  </si>
  <si>
    <t>泗阳站主厂房墙面渗漏水处理及下游护坡整修</t>
  </si>
  <si>
    <t>省刘老涧闸站管理所</t>
  </si>
  <si>
    <r>
      <rPr>
        <sz val="12"/>
        <rFont val="方正仿宋_GBK"/>
        <charset val="134"/>
      </rPr>
      <t>刘老涧站</t>
    </r>
    <r>
      <rPr>
        <sz val="12"/>
        <rFont val="Times New Roman"/>
        <charset val="134"/>
      </rPr>
      <t>2</t>
    </r>
    <r>
      <rPr>
        <sz val="12"/>
        <rFont val="方正仿宋_GBK"/>
        <charset val="134"/>
      </rPr>
      <t>号主机组大修</t>
    </r>
  </si>
  <si>
    <t>刘老涧抽水站清污机局部更换维修</t>
  </si>
  <si>
    <t>省沙集闸站管理所</t>
  </si>
  <si>
    <t>沙集站机组循环冷却技术供水改造</t>
  </si>
  <si>
    <t>沙集站主厂房及生产用房外墙防渗维修</t>
  </si>
  <si>
    <t>沙集站站区防汛主干道维修</t>
  </si>
  <si>
    <t>沙集站变电所高压开关柜改造（10台）</t>
  </si>
  <si>
    <r>
      <rPr>
        <sz val="12"/>
        <rFont val="方正仿宋_GBK"/>
        <charset val="134"/>
      </rPr>
      <t>沙集站</t>
    </r>
    <r>
      <rPr>
        <sz val="12"/>
        <rFont val="Times New Roman"/>
        <charset val="134"/>
      </rPr>
      <t>4#</t>
    </r>
    <r>
      <rPr>
        <sz val="12"/>
        <rFont val="方正仿宋_GBK"/>
        <charset val="134"/>
      </rPr>
      <t>、</t>
    </r>
    <r>
      <rPr>
        <sz val="12"/>
        <rFont val="Times New Roman"/>
        <charset val="134"/>
      </rPr>
      <t>5#</t>
    </r>
    <r>
      <rPr>
        <sz val="12"/>
        <rFont val="方正仿宋_GBK"/>
        <charset val="134"/>
      </rPr>
      <t>机组水泵层降噪处理</t>
    </r>
  </si>
  <si>
    <t>省皂河抽水站</t>
  </si>
  <si>
    <r>
      <rPr>
        <sz val="12"/>
        <rFont val="方正仿宋_GBK"/>
        <charset val="134"/>
      </rPr>
      <t>皂河站</t>
    </r>
    <r>
      <rPr>
        <sz val="12"/>
        <rFont val="Times New Roman"/>
        <charset val="134"/>
      </rPr>
      <t>110kV</t>
    </r>
    <r>
      <rPr>
        <sz val="12"/>
        <rFont val="方正仿宋_GBK"/>
        <charset val="134"/>
      </rPr>
      <t>变电所</t>
    </r>
    <r>
      <rPr>
        <sz val="12"/>
        <rFont val="Times New Roman"/>
        <charset val="134"/>
      </rPr>
      <t>GIS</t>
    </r>
    <r>
      <rPr>
        <sz val="12"/>
        <rFont val="方正仿宋_GBK"/>
        <charset val="134"/>
      </rPr>
      <t>系统维护检测</t>
    </r>
  </si>
  <si>
    <r>
      <rPr>
        <sz val="12"/>
        <rFont val="方正仿宋_GBK"/>
        <charset val="134"/>
      </rPr>
      <t>皂河站主变及</t>
    </r>
    <r>
      <rPr>
        <sz val="12"/>
        <rFont val="Times New Roman"/>
        <charset val="134"/>
      </rPr>
      <t>GIS</t>
    </r>
    <r>
      <rPr>
        <sz val="12"/>
        <rFont val="方正仿宋_GBK"/>
        <charset val="134"/>
      </rPr>
      <t>开关监测改造</t>
    </r>
  </si>
  <si>
    <t>皂河站高压开关柜改造（6台）</t>
  </si>
  <si>
    <t>皂河站低压开关柜改造</t>
  </si>
  <si>
    <t>皂河站辅机控制系统改造</t>
  </si>
  <si>
    <r>
      <rPr>
        <sz val="12"/>
        <rFont val="方正仿宋_GBK"/>
        <charset val="134"/>
      </rPr>
      <t>皂河站视频监测与</t>
    </r>
    <r>
      <rPr>
        <sz val="12"/>
        <rFont val="times"/>
        <charset val="134"/>
      </rPr>
      <t>AI</t>
    </r>
    <r>
      <rPr>
        <sz val="12"/>
        <rFont val="方正仿宋_GBK"/>
        <charset val="134"/>
      </rPr>
      <t>巡检联动</t>
    </r>
  </si>
  <si>
    <t>皂河站自动控制系统整合完善</t>
  </si>
  <si>
    <t>皂河站安全管理设施改造</t>
  </si>
  <si>
    <t>皂河站伸缩缝监测改造</t>
  </si>
  <si>
    <t>皂河站水平位移监测改造</t>
  </si>
  <si>
    <t>省黄墩湖滞洪闸管理所</t>
  </si>
  <si>
    <t>黄墩湖滞洪闸测压管维修及工程安全监测预警系统建设</t>
  </si>
  <si>
    <t>省皂河闸管理所</t>
  </si>
  <si>
    <t>皂河闸上游拦河坝及隔水堤护坡整治</t>
  </si>
  <si>
    <r>
      <rPr>
        <sz val="12"/>
        <rFont val="方正仿宋_GBK"/>
        <charset val="134"/>
      </rPr>
      <t>皂河闸</t>
    </r>
    <r>
      <rPr>
        <sz val="12"/>
        <rFont val="Times New Roman"/>
        <charset val="134"/>
      </rPr>
      <t>1</t>
    </r>
    <r>
      <rPr>
        <sz val="12"/>
        <rFont val="方正仿宋_GBK"/>
        <charset val="134"/>
      </rPr>
      <t>号水轮机组大修及导叶更换</t>
    </r>
  </si>
  <si>
    <t>皂河闸站用变压器增容改造</t>
  </si>
  <si>
    <t>皂河闸捞草船增设</t>
  </si>
  <si>
    <t>省洋河滩闸管理所</t>
  </si>
  <si>
    <t>六塘河闸交通桥维修加固</t>
  </si>
  <si>
    <t>洋河滩闸混凝土碳化处理</t>
  </si>
  <si>
    <t>省抗旱排涝队</t>
  </si>
  <si>
    <t>抗旱排涝队设备维修</t>
  </si>
  <si>
    <t>二</t>
  </si>
  <si>
    <t>省淮沭新河管理处</t>
  </si>
  <si>
    <t>水闸动力消耗费</t>
  </si>
  <si>
    <t>新沂河海口中深泓闸安全鉴定及南北深泓闸补充检测、复核评价</t>
  </si>
  <si>
    <t>处属工程电气预防性试验与水下检查</t>
  </si>
  <si>
    <t>柴米地涵及灌河地涵涵洞洞身检查</t>
  </si>
  <si>
    <t>全处水闸工程备品备件</t>
  </si>
  <si>
    <t>省二河闸管理所</t>
  </si>
  <si>
    <t>二河闸下游右侧管理区安全围栏维修</t>
  </si>
  <si>
    <t>省沭阳闸管理所</t>
  </si>
  <si>
    <t>柴米闸闸门防腐</t>
  </si>
  <si>
    <t>省沭阳新闸管理所</t>
  </si>
  <si>
    <t>沭新闸下游护坡维修及抛石处理</t>
  </si>
  <si>
    <r>
      <rPr>
        <sz val="12"/>
        <rFont val="方正仿宋_GBK"/>
        <charset val="134"/>
      </rPr>
      <t>虞姬沟蓄水闸</t>
    </r>
    <r>
      <rPr>
        <sz val="12"/>
        <rFont val="Times New Roman"/>
        <charset val="134"/>
      </rPr>
      <t>1#</t>
    </r>
    <r>
      <rPr>
        <sz val="12"/>
        <rFont val="方正仿宋_GBK"/>
        <charset val="134"/>
      </rPr>
      <t>闸门、启闭机更换</t>
    </r>
  </si>
  <si>
    <t>沭新闸下游左岸安全防护设施</t>
  </si>
  <si>
    <t>省蔷薇河地涵管理所</t>
  </si>
  <si>
    <r>
      <rPr>
        <sz val="12"/>
        <rFont val="方正仿宋_GBK"/>
        <charset val="134"/>
      </rPr>
      <t>桑墟站</t>
    </r>
    <r>
      <rPr>
        <sz val="12"/>
        <rFont val="Times New Roman"/>
        <charset val="134"/>
      </rPr>
      <t>1#</t>
    </r>
    <r>
      <rPr>
        <sz val="12"/>
        <rFont val="方正仿宋_GBK"/>
        <charset val="134"/>
      </rPr>
      <t>水轮机组大修及变压器更换</t>
    </r>
  </si>
  <si>
    <t>省新沂河海口控制工程管理所</t>
  </si>
  <si>
    <t>新沂河海口控制工程中深泓闸混凝土防碳化及闸门防腐</t>
  </si>
  <si>
    <t>新沂河海口控制工程南深泓闸下游翼墙后清淤</t>
  </si>
  <si>
    <t>新沂河海口南深泓闸安全监测设施完善</t>
  </si>
  <si>
    <t>新沂河海口北深泓闸安全监测设施完善</t>
  </si>
  <si>
    <t>省善后闸管理所</t>
  </si>
  <si>
    <t>埒子口下游港道清淤</t>
  </si>
  <si>
    <t>善后新闸闸门支臂维修加固</t>
  </si>
  <si>
    <t>盐河北闸管理所</t>
  </si>
  <si>
    <t>盐河北闸闸门及安全设施维修</t>
  </si>
  <si>
    <t>三</t>
  </si>
  <si>
    <t>省通榆河蔷薇河送清水工程管理处</t>
  </si>
  <si>
    <t>叮当河地涵及盐河地涵启闭机房维修</t>
  </si>
  <si>
    <t>盐河地涵供电线路和视频系统改造维修</t>
  </si>
  <si>
    <t>省龙埝控制工程管理所</t>
  </si>
  <si>
    <t>龙埝套闸下游护坡及防冲槽水上抛石处理</t>
  </si>
  <si>
    <t>省沭阳控制工程管理所</t>
  </si>
  <si>
    <t>沭阳尾水控制闸沉降观测基点增设</t>
  </si>
  <si>
    <t>省滨海抽水站管理所</t>
  </si>
  <si>
    <r>
      <rPr>
        <sz val="12"/>
        <rFont val="方正仿宋_GBK"/>
        <charset val="134"/>
      </rPr>
      <t>滨海抽水站</t>
    </r>
    <r>
      <rPr>
        <sz val="12"/>
        <rFont val="Times New Roman"/>
        <charset val="134"/>
      </rPr>
      <t>35kV</t>
    </r>
    <r>
      <rPr>
        <sz val="12"/>
        <rFont val="方正仿宋_GBK"/>
        <charset val="134"/>
      </rPr>
      <t>电气试验及深井泵维修</t>
    </r>
  </si>
  <si>
    <r>
      <rPr>
        <sz val="12"/>
        <rFont val="方正仿宋_GBK"/>
        <charset val="134"/>
      </rPr>
      <t>滨海抽水站</t>
    </r>
    <r>
      <rPr>
        <sz val="12"/>
        <rFont val="Times New Roman"/>
        <charset val="134"/>
      </rPr>
      <t>1</t>
    </r>
    <r>
      <rPr>
        <sz val="12"/>
        <rFont val="方正仿宋_GBK"/>
        <charset val="134"/>
      </rPr>
      <t>号机组大修</t>
    </r>
  </si>
  <si>
    <t>滨海抽水站备品备件</t>
  </si>
  <si>
    <t>四</t>
  </si>
  <si>
    <t>省灌溉总渠管理处</t>
  </si>
  <si>
    <t>处属水闸工程动力消耗费</t>
  </si>
  <si>
    <t>管理处运行管理监控中心基础设施更新</t>
  </si>
  <si>
    <t>处属工程调度辅助决策及总渠入海口下泄流量预测</t>
  </si>
  <si>
    <t>淮安水利枢纽维修养护中心自动水溶性酸测定仪等设备购置及维修　</t>
  </si>
  <si>
    <r>
      <rPr>
        <sz val="12"/>
        <rFont val="方正仿宋_GBK"/>
        <charset val="134"/>
      </rPr>
      <t>淮安抽水站变电所</t>
    </r>
    <r>
      <rPr>
        <sz val="12"/>
        <rFont val="Times New Roman"/>
        <charset val="134"/>
      </rPr>
      <t>35kV</t>
    </r>
    <r>
      <rPr>
        <sz val="12"/>
        <rFont val="方正仿宋_GBK"/>
        <charset val="134"/>
      </rPr>
      <t>所用变更换</t>
    </r>
  </si>
  <si>
    <t>淮安抽水站变电所检测设备及备品采购</t>
  </si>
  <si>
    <t>淮安抽水站变电所控制楼维修</t>
  </si>
  <si>
    <t>淮安二站冷水系统增设备用机组</t>
  </si>
  <si>
    <t>淮安二站视频监视系统完善</t>
  </si>
  <si>
    <t>处属工程观测设备更新</t>
  </si>
  <si>
    <t>运东闸南侧防护围栏修筑</t>
  </si>
  <si>
    <t>六垛南闸堤防维修</t>
  </si>
  <si>
    <t>六垛南闸翼墙增设安全防护设施</t>
  </si>
  <si>
    <t>淮安引江闸安全鉴定</t>
  </si>
  <si>
    <t>省淮安抽水三站管理所</t>
  </si>
  <si>
    <t>淮安三站高压配电设备维修</t>
  </si>
  <si>
    <t>淮安三站翼墙混凝土防碳化处理</t>
  </si>
  <si>
    <t>淮安三站、淮安引江闸河道清淤</t>
  </si>
  <si>
    <t>淮安三站变频器改造</t>
  </si>
  <si>
    <t>省淮阴抽水站管理所</t>
  </si>
  <si>
    <t>淮阴站防汛道路和护坡维修</t>
  </si>
  <si>
    <r>
      <rPr>
        <sz val="12"/>
        <rFont val="方正仿宋_GBK"/>
        <charset val="134"/>
      </rPr>
      <t>淮阴站</t>
    </r>
    <r>
      <rPr>
        <sz val="12"/>
        <rFont val="Times New Roman"/>
        <charset val="134"/>
      </rPr>
      <t>2#</t>
    </r>
    <r>
      <rPr>
        <sz val="12"/>
        <rFont val="方正仿宋_GBK"/>
        <charset val="134"/>
      </rPr>
      <t>主变增设在线监测</t>
    </r>
  </si>
  <si>
    <t>省运西分水闸管理所</t>
  </si>
  <si>
    <t>运西分水闸控制系统维修改造</t>
  </si>
  <si>
    <t>运西分水闸启闭机房及清污机闸值班用房维修</t>
  </si>
  <si>
    <t>沙庄引江闸、清污机闸清污机及输送机维修</t>
  </si>
  <si>
    <t>省高良涧闸管理所</t>
  </si>
  <si>
    <t>高良涧闸工作闸门止水更换</t>
  </si>
  <si>
    <t>省北运西闸管理所</t>
  </si>
  <si>
    <t>白马湖穿运洞河道清淤、翼墙清理维修及机电设备更新改造</t>
  </si>
  <si>
    <t>北运西闸自动化系统改造</t>
  </si>
  <si>
    <t>五</t>
  </si>
  <si>
    <t>省洪泽湖水利工程管理处</t>
  </si>
  <si>
    <t>全处电气预防性试验</t>
  </si>
  <si>
    <t>全处动力消耗费</t>
  </si>
  <si>
    <t>省三河闸管理所</t>
  </si>
  <si>
    <r>
      <rPr>
        <sz val="12"/>
        <rFont val="方正仿宋_GBK"/>
        <charset val="134"/>
      </rPr>
      <t>三河闸</t>
    </r>
    <r>
      <rPr>
        <sz val="12"/>
        <rFont val="Times New Roman"/>
        <charset val="134"/>
      </rPr>
      <t>11#-23#</t>
    </r>
    <r>
      <rPr>
        <sz val="12"/>
        <rFont val="方正仿宋_GBK"/>
        <charset val="134"/>
      </rPr>
      <t>钢闸门下游面板喷锌防腐</t>
    </r>
  </si>
  <si>
    <t>三河闸下游拦船设施及警戒区监测改造</t>
  </si>
  <si>
    <t>三河闸闸北配电房进线电缆更换及地面改造</t>
  </si>
  <si>
    <t>三河闸闸门启闭机安全监测设施完善</t>
  </si>
  <si>
    <t>三河闸交通桥路面维修</t>
  </si>
  <si>
    <t>省石港抽水站</t>
  </si>
  <si>
    <t>石港警戒区安全防护设施增设</t>
  </si>
  <si>
    <t>石港站进出水池堤顶道路维修</t>
  </si>
  <si>
    <t>省洪泽湖堤防管理所</t>
  </si>
  <si>
    <t>洪泽湖大堤维修养护</t>
  </si>
  <si>
    <r>
      <rPr>
        <sz val="12"/>
        <rFont val="方正仿宋_GBK"/>
        <charset val="134"/>
      </rPr>
      <t>洪泽湖大堤</t>
    </r>
    <r>
      <rPr>
        <sz val="12"/>
        <rFont val="Times New Roman"/>
        <charset val="134"/>
      </rPr>
      <t>49K+000-52K+100</t>
    </r>
    <r>
      <rPr>
        <sz val="12"/>
        <rFont val="方正仿宋_GBK"/>
        <charset val="134"/>
      </rPr>
      <t>段安全监测设施提升改造工程</t>
    </r>
  </si>
  <si>
    <t>六</t>
  </si>
  <si>
    <t>省江都水利工程管理处</t>
  </si>
  <si>
    <r>
      <rPr>
        <sz val="12"/>
        <rFont val="方正仿宋_GBK"/>
        <charset val="134"/>
      </rPr>
      <t>江都一站主机大修</t>
    </r>
    <r>
      <rPr>
        <sz val="12"/>
        <rFont val="Times New Roman"/>
        <charset val="134"/>
      </rPr>
      <t>3</t>
    </r>
    <r>
      <rPr>
        <sz val="12"/>
        <rFont val="方正仿宋_GBK"/>
        <charset val="134"/>
      </rPr>
      <t>台</t>
    </r>
  </si>
  <si>
    <r>
      <rPr>
        <sz val="12"/>
        <rFont val="方正仿宋_GBK"/>
        <charset val="134"/>
      </rPr>
      <t>江都二站主机大修</t>
    </r>
    <r>
      <rPr>
        <sz val="12"/>
        <rFont val="Times New Roman"/>
        <charset val="134"/>
      </rPr>
      <t>2</t>
    </r>
    <r>
      <rPr>
        <sz val="12"/>
        <rFont val="方正仿宋_GBK"/>
        <charset val="134"/>
      </rPr>
      <t>台</t>
    </r>
  </si>
  <si>
    <r>
      <rPr>
        <sz val="12"/>
        <rFont val="方正仿宋_GBK"/>
        <charset val="134"/>
      </rPr>
      <t>江都二站联轴器层增设</t>
    </r>
    <r>
      <rPr>
        <sz val="12"/>
        <rFont val="Times New Roman"/>
        <charset val="134"/>
      </rPr>
      <t>6</t>
    </r>
    <r>
      <rPr>
        <sz val="12"/>
        <rFont val="方正仿宋_GBK"/>
        <charset val="134"/>
      </rPr>
      <t>台绝缘干燥装置</t>
    </r>
  </si>
  <si>
    <r>
      <rPr>
        <sz val="12"/>
        <rFont val="方正仿宋_GBK"/>
        <charset val="134"/>
      </rPr>
      <t>江都二站真空破坏阀改造</t>
    </r>
    <r>
      <rPr>
        <sz val="12"/>
        <rFont val="Times New Roman"/>
        <charset val="134"/>
      </rPr>
      <t>3</t>
    </r>
    <r>
      <rPr>
        <sz val="12"/>
        <rFont val="方正仿宋_GBK"/>
        <charset val="134"/>
      </rPr>
      <t>台</t>
    </r>
  </si>
  <si>
    <t>江都二站、三站监控系统安可替代</t>
  </si>
  <si>
    <r>
      <rPr>
        <sz val="12"/>
        <rFont val="方正仿宋_GBK"/>
        <charset val="134"/>
      </rPr>
      <t>江都三站主机大修及叶轮外壳、导叶体更换</t>
    </r>
    <r>
      <rPr>
        <sz val="12"/>
        <rFont val="Times New Roman"/>
        <charset val="134"/>
      </rPr>
      <t>3</t>
    </r>
    <r>
      <rPr>
        <sz val="12"/>
        <rFont val="方正仿宋_GBK"/>
        <charset val="134"/>
      </rPr>
      <t>台</t>
    </r>
  </si>
  <si>
    <r>
      <rPr>
        <sz val="12"/>
        <rFont val="方正仿宋_GBK"/>
        <charset val="134"/>
      </rPr>
      <t>江都三站叶片调节机构改造</t>
    </r>
    <r>
      <rPr>
        <sz val="12"/>
        <rFont val="Times New Roman"/>
        <charset val="134"/>
      </rPr>
      <t>3</t>
    </r>
    <r>
      <rPr>
        <sz val="12"/>
        <rFont val="方正仿宋_GBK"/>
        <charset val="134"/>
      </rPr>
      <t>台</t>
    </r>
  </si>
  <si>
    <t>江都三站主电机散热风门改造</t>
  </si>
  <si>
    <r>
      <rPr>
        <sz val="12"/>
        <rFont val="方正仿宋_GBK"/>
        <charset val="134"/>
      </rPr>
      <t>江都三站</t>
    </r>
    <r>
      <rPr>
        <sz val="12"/>
        <rFont val="Times New Roman"/>
        <charset val="134"/>
      </rPr>
      <t>9#</t>
    </r>
    <r>
      <rPr>
        <sz val="12"/>
        <rFont val="方正仿宋_GBK"/>
        <charset val="134"/>
      </rPr>
      <t>泵组增设在线监测</t>
    </r>
  </si>
  <si>
    <t>江都四站主机大修、叶片调节机构改造1台（含1台水泵叶轮返厂检修）及主机组振动监测与故障诊断装置增设</t>
  </si>
  <si>
    <t>江都四站水导、上下油缸等检查维护</t>
  </si>
  <si>
    <t>江都四站高压设备等购置</t>
  </si>
  <si>
    <t>江都四站主变保护更新改造</t>
  </si>
  <si>
    <t>江都四站机组运行安全风险防控</t>
  </si>
  <si>
    <t>江都抽水站及水闸、管理处监控系统维修</t>
  </si>
  <si>
    <t>江都水利枢纽核心工程故障诊断与维修决策治理</t>
  </si>
  <si>
    <t>江都站测量设备购置</t>
  </si>
  <si>
    <t>江都管理处处属工程水下检查</t>
  </si>
  <si>
    <t>江都站下游及门槽流道清淤</t>
  </si>
  <si>
    <t>江都水利枢纽监控平台商用密码建设</t>
  </si>
  <si>
    <t>江都水利枢纽网络安全设备更新</t>
  </si>
  <si>
    <t>江苏水利职业技能培训鉴定站厂房屋面墙体防渗处理</t>
  </si>
  <si>
    <t>江苏水利职业技能培训鉴定站设备购置维护及水闸泵站实操消耗</t>
  </si>
  <si>
    <t>江都管理处万福闸管理所</t>
  </si>
  <si>
    <t>万福闸动力消耗费</t>
  </si>
  <si>
    <r>
      <rPr>
        <sz val="12"/>
        <rFont val="方正仿宋_GBK"/>
        <charset val="134"/>
      </rPr>
      <t>万福闸</t>
    </r>
    <r>
      <rPr>
        <sz val="12"/>
        <rFont val="Times New Roman"/>
        <charset val="134"/>
      </rPr>
      <t>30</t>
    </r>
    <r>
      <rPr>
        <sz val="12"/>
        <rFont val="方正仿宋_GBK"/>
        <charset val="134"/>
      </rPr>
      <t>孔动滑轮连接吊板接长改造</t>
    </r>
  </si>
  <si>
    <r>
      <rPr>
        <sz val="12"/>
        <rFont val="方正仿宋_GBK"/>
        <charset val="134"/>
      </rPr>
      <t>万福闸</t>
    </r>
    <r>
      <rPr>
        <sz val="12"/>
        <rFont val="Times New Roman"/>
        <charset val="134"/>
      </rPr>
      <t>20</t>
    </r>
    <r>
      <rPr>
        <sz val="12"/>
        <rFont val="方正仿宋_GBK"/>
        <charset val="134"/>
      </rPr>
      <t>孔闸门防腐及止水橡皮更换</t>
    </r>
  </si>
  <si>
    <t>万福闸制作应急检修闸门</t>
  </si>
  <si>
    <t>江都管理处江都闸管理所</t>
  </si>
  <si>
    <t>江都闸动力消耗费</t>
  </si>
  <si>
    <t>江都西闸上游拦船设施改建</t>
  </si>
  <si>
    <t>芒稻闸闸室增设安全防护网</t>
  </si>
  <si>
    <t>江都东闸、芒稻闸监控系统安可替代</t>
  </si>
  <si>
    <t>邵伯闸启闭机房屋顶维修</t>
  </si>
  <si>
    <t>邵仙套闸安全鉴定</t>
  </si>
  <si>
    <t>江都管理处宜陵闸管理所</t>
  </si>
  <si>
    <t>宜陵闸动力消耗费</t>
  </si>
  <si>
    <t>宜陵闸、宜陵北闸配电设施更换及控制设备维修</t>
  </si>
  <si>
    <t>五里窑闸上游清淤及护坡整治</t>
  </si>
  <si>
    <t>宜陵北闸公路桥安全检测评定</t>
  </si>
  <si>
    <t>宜陵北闸下游左岸安全围护设施增设</t>
  </si>
  <si>
    <t>七</t>
  </si>
  <si>
    <t>省秦淮河水利工程管理处</t>
  </si>
  <si>
    <t>武定门闸、站电气试验</t>
  </si>
  <si>
    <t>武定门节制闸上游漂浮物打捞</t>
  </si>
  <si>
    <r>
      <rPr>
        <sz val="12"/>
        <rFont val="方正仿宋_GBK"/>
        <charset val="134"/>
      </rPr>
      <t>武定门泵站</t>
    </r>
    <r>
      <rPr>
        <sz val="12"/>
        <rFont val="Times New Roman"/>
        <charset val="134"/>
      </rPr>
      <t>3#</t>
    </r>
    <r>
      <rPr>
        <sz val="12"/>
        <rFont val="方正仿宋_GBK"/>
        <charset val="134"/>
      </rPr>
      <t>、</t>
    </r>
    <r>
      <rPr>
        <sz val="12"/>
        <rFont val="Times New Roman"/>
        <charset val="134"/>
      </rPr>
      <t>8#</t>
    </r>
    <r>
      <rPr>
        <sz val="12"/>
        <rFont val="方正仿宋_GBK"/>
        <charset val="134"/>
      </rPr>
      <t>机组返厂维修</t>
    </r>
  </si>
  <si>
    <r>
      <rPr>
        <sz val="12"/>
        <rFont val="方正仿宋_GBK"/>
        <charset val="134"/>
      </rPr>
      <t>武定门泵站上游</t>
    </r>
    <r>
      <rPr>
        <sz val="12"/>
        <rFont val="Times New Roman"/>
        <charset val="134"/>
      </rPr>
      <t>1#—5#</t>
    </r>
    <r>
      <rPr>
        <sz val="12"/>
        <rFont val="方正仿宋_GBK"/>
        <charset val="134"/>
      </rPr>
      <t>启闭机大修</t>
    </r>
  </si>
  <si>
    <t>武定门水利枢纽消防设施改造及附属厂房局部维修</t>
  </si>
  <si>
    <t>武定门节制闸启闭机安全运行监测</t>
  </si>
  <si>
    <t>武定门节制闸低压配电柜改造</t>
  </si>
  <si>
    <t>武定门泵站下游拦河索更新</t>
  </si>
  <si>
    <t>八</t>
  </si>
  <si>
    <t>省太湖地区水利工程管理处</t>
  </si>
  <si>
    <t>处属工程电气预防性试验</t>
  </si>
  <si>
    <t>处属工程水下检查</t>
  </si>
  <si>
    <t>处属重要闸站工程管理与安全监测故障诊断</t>
  </si>
  <si>
    <t>全处水闸动力消耗</t>
  </si>
  <si>
    <t>月城河控制工程节制闸钢闸门除锈防腐</t>
  </si>
  <si>
    <t>月城河控制工程下闸首楼梯间地基加固及结构纠偏</t>
  </si>
  <si>
    <t>太湖处常熟枢纽管理所</t>
  </si>
  <si>
    <r>
      <rPr>
        <sz val="12"/>
        <rFont val="方正仿宋_GBK"/>
        <charset val="134"/>
      </rPr>
      <t>常熟枢纽</t>
    </r>
    <r>
      <rPr>
        <sz val="12"/>
        <rFont val="Times New Roman"/>
        <charset val="134"/>
      </rPr>
      <t>6</t>
    </r>
    <r>
      <rPr>
        <sz val="12"/>
        <rFont val="方正仿宋_GBK"/>
        <charset val="134"/>
      </rPr>
      <t>号主机大修</t>
    </r>
  </si>
  <si>
    <t>常熟枢纽节制闸监控及安全监测设施维修改造</t>
  </si>
  <si>
    <t>常熟枢纽长江侧进水闸门防腐</t>
  </si>
  <si>
    <t>常熟枢纽低压电气柜维修改造</t>
  </si>
  <si>
    <t>常熟枢纽进出水门控制柜维修改造</t>
  </si>
  <si>
    <t>常熟枢纽防汛仓库、修配楼等管理用房防水维修</t>
  </si>
  <si>
    <t>太湖处张家港枢纽管理所</t>
  </si>
  <si>
    <t>张家港水利枢纽地涵、退水闸启闭控制系统维修</t>
  </si>
  <si>
    <t>张家港水利枢纽退水闸上游航道西侧护坡维修</t>
  </si>
  <si>
    <r>
      <rPr>
        <sz val="12"/>
        <rFont val="方正仿宋_GBK"/>
        <charset val="134"/>
      </rPr>
      <t>张家港水利枢纽</t>
    </r>
    <r>
      <rPr>
        <sz val="12"/>
        <rFont val="Times New Roman"/>
        <charset val="134"/>
      </rPr>
      <t>2</t>
    </r>
    <r>
      <rPr>
        <sz val="12"/>
        <rFont val="方正仿宋_GBK"/>
        <charset val="134"/>
      </rPr>
      <t>号主机大修</t>
    </r>
  </si>
  <si>
    <t>张家港水利枢纽技术供水管网维修</t>
  </si>
  <si>
    <t>太湖处江阴水利枢纽管理所</t>
  </si>
  <si>
    <r>
      <rPr>
        <sz val="12"/>
        <rFont val="方正仿宋_GBK"/>
        <charset val="134"/>
      </rPr>
      <t>江阴水利枢纽</t>
    </r>
    <r>
      <rPr>
        <sz val="12"/>
        <rFont val="Times New Roman"/>
        <charset val="134"/>
      </rPr>
      <t>6</t>
    </r>
    <r>
      <rPr>
        <sz val="12"/>
        <rFont val="方正仿宋_GBK"/>
        <charset val="134"/>
      </rPr>
      <t>号主机大修</t>
    </r>
  </si>
  <si>
    <t>江阴水利枢纽上游滨江桥北侧右岸巡视道路完善</t>
  </si>
  <si>
    <t>江阴水利枢纽直流系统维修改造</t>
  </si>
  <si>
    <t>江阴水利枢纽液压闸门控制系统维修改造</t>
  </si>
  <si>
    <t>江阴水利枢纽节制闸控制系统维修改造</t>
  </si>
  <si>
    <t>江阴水利枢纽主机组安全监测系统维修改造</t>
  </si>
  <si>
    <t>江阴水利枢纽控制楼外墙及节制闸启闭机房屋面维修</t>
  </si>
  <si>
    <t>太湖处丹阳水利枢纽管理所</t>
  </si>
  <si>
    <t>丹阳水利枢纽节制闸启闭机钢丝绳更换</t>
  </si>
  <si>
    <t>丹阳水利枢纽泵站外墙防渗维修</t>
  </si>
  <si>
    <r>
      <rPr>
        <sz val="12"/>
        <rFont val="方正仿宋_GBK"/>
        <charset val="134"/>
      </rPr>
      <t>丹阳水利枢纽泵站</t>
    </r>
    <r>
      <rPr>
        <sz val="12"/>
        <rFont val="Times New Roman"/>
        <charset val="134"/>
      </rPr>
      <t>1#</t>
    </r>
    <r>
      <rPr>
        <sz val="12"/>
        <rFont val="方正仿宋_GBK"/>
        <charset val="134"/>
      </rPr>
      <t>、</t>
    </r>
    <r>
      <rPr>
        <sz val="12"/>
        <rFont val="Times New Roman"/>
        <charset val="134"/>
      </rPr>
      <t>5#</t>
    </r>
    <r>
      <rPr>
        <sz val="12"/>
        <rFont val="方正仿宋_GBK"/>
        <charset val="134"/>
      </rPr>
      <t>、</t>
    </r>
    <r>
      <rPr>
        <sz val="12"/>
        <rFont val="Times New Roman"/>
        <charset val="134"/>
      </rPr>
      <t>6#</t>
    </r>
    <r>
      <rPr>
        <sz val="12"/>
        <rFont val="方正仿宋_GBK"/>
        <charset val="134"/>
      </rPr>
      <t>机组水导检查</t>
    </r>
  </si>
  <si>
    <t>丹阳水利枢纽泵站安全监测设施增设</t>
  </si>
  <si>
    <t>丹阳水利枢纽水闸闸门启闭机安全监测</t>
  </si>
  <si>
    <t>丹阳水利枢纽水闸自动观测设施完善</t>
  </si>
  <si>
    <r>
      <rPr>
        <sz val="12"/>
        <rFont val="方正仿宋_GBK"/>
        <charset val="134"/>
      </rPr>
      <t>丹阳水利枢纽水闸</t>
    </r>
    <r>
      <rPr>
        <sz val="12"/>
        <rFont val="Times New Roman"/>
        <charset val="134"/>
      </rPr>
      <t>AI</t>
    </r>
    <r>
      <rPr>
        <sz val="12"/>
        <rFont val="方正仿宋_GBK"/>
        <charset val="134"/>
      </rPr>
      <t>监测系统构建</t>
    </r>
  </si>
  <si>
    <t>丹阳水利枢纽物联网网络架构建设</t>
  </si>
  <si>
    <t>太湖处奔牛水利枢纽管理所</t>
  </si>
  <si>
    <t>丹金闸、钟楼闸清淤及试运行</t>
  </si>
  <si>
    <t>钟楼闸南侧弧形门舱内防腐</t>
  </si>
  <si>
    <t>丹金闸上下游护坡挡墙、堤防破损修复</t>
  </si>
  <si>
    <t>丹金闸、钟楼闸通航安全管理视频设备维修更新</t>
  </si>
  <si>
    <t>奔牛水利枢纽地涵启闭机动滑轮更换</t>
  </si>
  <si>
    <t>九</t>
  </si>
  <si>
    <t>省泰州引江河管理处</t>
  </si>
  <si>
    <r>
      <rPr>
        <sz val="12"/>
        <rFont val="方正仿宋_GBK"/>
        <charset val="134"/>
      </rPr>
      <t>高港泵站</t>
    </r>
    <r>
      <rPr>
        <sz val="12"/>
        <rFont val="Times New Roman"/>
        <charset val="134"/>
      </rPr>
      <t>5#</t>
    </r>
    <r>
      <rPr>
        <sz val="12"/>
        <rFont val="方正仿宋_GBK"/>
        <charset val="134"/>
      </rPr>
      <t>机组大修</t>
    </r>
  </si>
  <si>
    <t>高港枢纽电气试验</t>
  </si>
  <si>
    <t>全处涵闸动力消耗费</t>
  </si>
  <si>
    <t>高港泵站技术供水冷水机组改造</t>
  </si>
  <si>
    <t>高港泵站厂房及控制楼外墙防渗维修</t>
  </si>
  <si>
    <t>高港泵站启闭机动滑轮更新</t>
  </si>
  <si>
    <t>全处网络安全加固及视频监控国产化改造</t>
  </si>
  <si>
    <t>高港枢纽东侧防汛道路维修</t>
  </si>
  <si>
    <t>高港节制闸机电设备监测及智能调控增设</t>
  </si>
  <si>
    <t>十</t>
  </si>
  <si>
    <t>省灌溉动力管理一处</t>
  </si>
  <si>
    <t>拉马河闸动力消耗费</t>
  </si>
  <si>
    <t>拉马河闸下游排水设施维修</t>
  </si>
  <si>
    <t>十一</t>
  </si>
  <si>
    <t>省防汛防旱抢险中心</t>
  </si>
  <si>
    <t>抗排抢险设备仓库视频监控平台信创改造</t>
  </si>
  <si>
    <t>抗排机泵及防汛抢险设备维修</t>
  </si>
  <si>
    <t>仓库避雷网安装</t>
  </si>
  <si>
    <t>防汛车辆通道照明设施增设</t>
  </si>
  <si>
    <t>物资仓库围墙维修</t>
  </si>
  <si>
    <t>河道修防消耗</t>
  </si>
  <si>
    <t>十二</t>
  </si>
  <si>
    <t>省淮河入海水道工程管理处</t>
  </si>
  <si>
    <t>入海水道管理处大运河立交管理所</t>
  </si>
  <si>
    <t>入海水道大运河立交闸门及液压启闭机维修</t>
  </si>
  <si>
    <t>大运河立交巡查工作桥桥体、吊杆防锈处理及安全护栏更新</t>
  </si>
  <si>
    <t>入海水道大运河立交控制室及下游桥头堡维修</t>
  </si>
  <si>
    <t>十三</t>
  </si>
  <si>
    <t>省水文局</t>
  </si>
  <si>
    <t>小水库水质监测</t>
  </si>
  <si>
    <t>小型水库水雨情测报设备大修及巡检</t>
  </si>
  <si>
    <t>十四</t>
  </si>
  <si>
    <t>全省大中型水库安全监测数据分析</t>
  </si>
  <si>
    <t>全省大型闸站安全监测数据分析</t>
  </si>
  <si>
    <t>海堤质量检测试验及评价指标分析</t>
  </si>
  <si>
    <t>十五</t>
  </si>
  <si>
    <t>省水科院</t>
  </si>
  <si>
    <r>
      <rPr>
        <sz val="12"/>
        <rFont val="Times New Roman"/>
        <charset val="134"/>
      </rPr>
      <t>49</t>
    </r>
    <r>
      <rPr>
        <sz val="12"/>
        <rFont val="方正仿宋_GBK"/>
        <charset val="134"/>
      </rPr>
      <t>座大中型水库水域调查评价和库区监测</t>
    </r>
  </si>
  <si>
    <r>
      <rPr>
        <sz val="12"/>
        <rFont val="Times New Roman"/>
        <charset val="134"/>
      </rPr>
      <t>100</t>
    </r>
    <r>
      <rPr>
        <sz val="12"/>
        <rFont val="方正仿宋_GBK"/>
        <charset val="134"/>
      </rPr>
      <t>座小型水库库容曲线复核</t>
    </r>
  </si>
  <si>
    <t>流域性河湖堤防险工险段现状调查及隐患探测</t>
  </si>
  <si>
    <r>
      <rPr>
        <sz val="12"/>
        <rFont val="Times New Roman"/>
        <charset val="134"/>
      </rPr>
      <t>120</t>
    </r>
    <r>
      <rPr>
        <sz val="12"/>
        <rFont val="方正仿宋_GBK"/>
        <charset val="134"/>
      </rPr>
      <t>座重点水利工程工情数据采集</t>
    </r>
  </si>
  <si>
    <t>江苏省水利风景区空间矢量化调查</t>
  </si>
  <si>
    <t>江苏省水利风景区空间动态监管</t>
  </si>
  <si>
    <t>十六</t>
  </si>
  <si>
    <t>省河道管理局</t>
  </si>
  <si>
    <t>水利工程白蚁等害堤动物探查及防治</t>
  </si>
  <si>
    <t>流域性河道堤防安全状态全景精细化管理试点项目</t>
  </si>
  <si>
    <t>十七</t>
  </si>
  <si>
    <t>省水利信息中心</t>
  </si>
  <si>
    <t>水利文史资料数字化项目</t>
  </si>
  <si>
    <t>水情科普讲解员大比武及推广活动</t>
  </si>
  <si>
    <t>“碧水绕苏”长江大运河水文化水情教育品牌活动</t>
  </si>
  <si>
    <t>附件3-2-3</t>
  </si>
  <si>
    <t>2026年省级水利建设和发展专项资金（第一批水利发展）
省本级明细表（水利工程养护）</t>
  </si>
  <si>
    <r>
      <rPr>
        <b/>
        <sz val="12"/>
        <rFont val="方正仿宋_GBK"/>
        <charset val="134"/>
      </rPr>
      <t>单</t>
    </r>
    <r>
      <rPr>
        <b/>
        <sz val="12"/>
        <rFont val="Times New Roman"/>
        <charset val="134"/>
      </rPr>
      <t xml:space="preserve">  </t>
    </r>
    <r>
      <rPr>
        <b/>
        <sz val="12"/>
        <rFont val="方正仿宋_GBK"/>
        <charset val="134"/>
      </rPr>
      <t>位</t>
    </r>
  </si>
  <si>
    <r>
      <rPr>
        <b/>
        <sz val="12"/>
        <rFont val="Times New Roman"/>
        <charset val="134"/>
      </rPr>
      <t xml:space="preserve">            </t>
    </r>
    <r>
      <rPr>
        <b/>
        <sz val="12"/>
        <rFont val="方正仿宋_GBK"/>
        <charset val="134"/>
      </rPr>
      <t>省级小计</t>
    </r>
  </si>
  <si>
    <r>
      <rPr>
        <b/>
        <sz val="12"/>
        <rFont val="方正仿宋_GBK"/>
        <charset val="134"/>
      </rPr>
      <t>一</t>
    </r>
  </si>
  <si>
    <r>
      <rPr>
        <b/>
        <sz val="12"/>
        <rFont val="Times New Roman"/>
        <charset val="134"/>
      </rPr>
      <t xml:space="preserve">          </t>
    </r>
    <r>
      <rPr>
        <b/>
        <sz val="12"/>
        <rFont val="方正仿宋_GBK"/>
        <charset val="134"/>
      </rPr>
      <t>厅属管理处小计</t>
    </r>
  </si>
  <si>
    <r>
      <rPr>
        <b/>
        <sz val="12"/>
        <rFont val="方正仿宋_GBK"/>
        <charset val="134"/>
      </rPr>
      <t>(一</t>
    </r>
    <r>
      <rPr>
        <b/>
        <sz val="12"/>
        <rFont val="方正仿宋_GBK"/>
        <charset val="134"/>
      </rPr>
      <t>)</t>
    </r>
  </si>
  <si>
    <r>
      <rPr>
        <sz val="12"/>
        <rFont val="方正仿宋_GBK"/>
        <charset val="134"/>
      </rPr>
      <t>房亭河地涵养护</t>
    </r>
  </si>
  <si>
    <r>
      <rPr>
        <sz val="12"/>
        <rFont val="方正仿宋_GBK"/>
        <charset val="134"/>
      </rPr>
      <t>省泗阳闸站管理所</t>
    </r>
  </si>
  <si>
    <r>
      <rPr>
        <sz val="12"/>
        <rFont val="方正仿宋_GBK"/>
        <charset val="134"/>
      </rPr>
      <t>泗阳站、泗阳二站、泗阳闸养护</t>
    </r>
  </si>
  <si>
    <r>
      <rPr>
        <sz val="12"/>
        <rFont val="方正仿宋_GBK"/>
        <charset val="134"/>
      </rPr>
      <t>省刘老涧闸站管理所</t>
    </r>
  </si>
  <si>
    <r>
      <rPr>
        <sz val="12"/>
        <rFont val="方正仿宋_GBK"/>
        <charset val="134"/>
      </rPr>
      <t>刘老涧站、刘老涧闸、刘老涧新闸养护</t>
    </r>
  </si>
  <si>
    <r>
      <rPr>
        <sz val="12"/>
        <rFont val="方正仿宋_GBK"/>
        <charset val="134"/>
      </rPr>
      <t>省沙集闸站管理所</t>
    </r>
  </si>
  <si>
    <r>
      <rPr>
        <sz val="12"/>
        <rFont val="方正仿宋_GBK"/>
        <charset val="134"/>
      </rPr>
      <t>沙集站、沙集闸养护</t>
    </r>
  </si>
  <si>
    <r>
      <rPr>
        <sz val="12"/>
        <rFont val="方正仿宋_GBK"/>
        <charset val="134"/>
      </rPr>
      <t>省皂河抽水站</t>
    </r>
  </si>
  <si>
    <t>皂河站、穿邳洪河地涵养护</t>
  </si>
  <si>
    <r>
      <rPr>
        <sz val="12"/>
        <rFont val="方正仿宋_GBK"/>
        <charset val="134"/>
      </rPr>
      <t>省黄墩湖滞洪闸管理所</t>
    </r>
  </si>
  <si>
    <r>
      <rPr>
        <sz val="12"/>
        <rFont val="方正仿宋_GBK"/>
        <charset val="134"/>
      </rPr>
      <t>黄墩湖滞洪闸养护</t>
    </r>
  </si>
  <si>
    <r>
      <rPr>
        <sz val="12"/>
        <rFont val="方正仿宋_GBK"/>
        <charset val="134"/>
      </rPr>
      <t>省皂河闸管理所</t>
    </r>
  </si>
  <si>
    <r>
      <rPr>
        <sz val="12"/>
        <rFont val="方正仿宋_GBK"/>
        <charset val="134"/>
      </rPr>
      <t>皂河闸、新邳洪河闸、邳洪河大堤养护</t>
    </r>
  </si>
  <si>
    <r>
      <rPr>
        <sz val="12"/>
        <rFont val="方正仿宋_GBK"/>
        <charset val="134"/>
      </rPr>
      <t>省洋河滩闸管理所</t>
    </r>
  </si>
  <si>
    <r>
      <rPr>
        <sz val="12"/>
        <rFont val="方正仿宋_GBK"/>
        <charset val="134"/>
      </rPr>
      <t>洋河滩闸、六塘河闸养护</t>
    </r>
  </si>
  <si>
    <r>
      <rPr>
        <sz val="12"/>
        <rFont val="方正仿宋_GBK"/>
        <charset val="134"/>
      </rPr>
      <t>处抗旱排涝队</t>
    </r>
  </si>
  <si>
    <r>
      <rPr>
        <sz val="12"/>
        <rFont val="方正仿宋_GBK"/>
        <charset val="134"/>
      </rPr>
      <t>抗排机泵、防汛抢险设备养护</t>
    </r>
  </si>
  <si>
    <t>（二）</t>
  </si>
  <si>
    <r>
      <rPr>
        <b/>
        <sz val="12"/>
        <color theme="1"/>
        <rFont val="方正仿宋_GBK"/>
        <charset val="134"/>
      </rPr>
      <t>省淮沭新河管理处</t>
    </r>
  </si>
  <si>
    <r>
      <rPr>
        <sz val="12"/>
        <rFont val="方正仿宋_GBK"/>
        <charset val="134"/>
      </rPr>
      <t>淮阴二站</t>
    </r>
  </si>
  <si>
    <r>
      <rPr>
        <sz val="12"/>
        <rFont val="方正仿宋_GBK"/>
        <charset val="134"/>
      </rPr>
      <t>省二河闸管理所</t>
    </r>
  </si>
  <si>
    <r>
      <rPr>
        <sz val="12"/>
        <rFont val="方正仿宋_GBK"/>
        <charset val="134"/>
      </rPr>
      <t>二河闸</t>
    </r>
  </si>
  <si>
    <r>
      <rPr>
        <sz val="12"/>
        <rFont val="方正仿宋_GBK"/>
        <charset val="134"/>
      </rPr>
      <t>省淮阴闸管理所</t>
    </r>
  </si>
  <si>
    <r>
      <rPr>
        <sz val="12"/>
        <rFont val="方正仿宋_GBK"/>
        <charset val="134"/>
      </rPr>
      <t>淮阴闸、淮涟闸、盐河闸、淮沭闸</t>
    </r>
  </si>
  <si>
    <r>
      <rPr>
        <sz val="12"/>
        <rFont val="方正仿宋_GBK"/>
        <charset val="134"/>
      </rPr>
      <t>省杨庄闸管理所</t>
    </r>
  </si>
  <si>
    <r>
      <rPr>
        <sz val="12"/>
        <rFont val="方正仿宋_GBK"/>
        <charset val="134"/>
      </rPr>
      <t>杨庄闸</t>
    </r>
  </si>
  <si>
    <r>
      <rPr>
        <sz val="12"/>
        <rFont val="方正仿宋_GBK"/>
        <charset val="134"/>
      </rPr>
      <t>省沭阳闸管理所</t>
    </r>
  </si>
  <si>
    <r>
      <rPr>
        <sz val="12"/>
        <rFont val="方正仿宋_GBK"/>
        <charset val="134"/>
      </rPr>
      <t>沭阳闸、柴米地涵、柴米闸</t>
    </r>
  </si>
  <si>
    <r>
      <rPr>
        <sz val="12"/>
        <rFont val="方正仿宋_GBK"/>
        <charset val="134"/>
      </rPr>
      <t>省沭新闸管理所</t>
    </r>
  </si>
  <si>
    <r>
      <rPr>
        <sz val="12"/>
        <rFont val="方正仿宋_GBK"/>
        <charset val="134"/>
      </rPr>
      <t>沭新闸、虞姬沟蓄水闸</t>
    </r>
  </si>
  <si>
    <r>
      <rPr>
        <sz val="12"/>
        <rFont val="方正仿宋_GBK"/>
        <charset val="134"/>
      </rPr>
      <t>省蔷薇河地涵管理所</t>
    </r>
  </si>
  <si>
    <r>
      <rPr>
        <sz val="12"/>
        <rFont val="方正仿宋_GBK"/>
        <charset val="134"/>
      </rPr>
      <t>蔷薇河地涵、沭新退水闸、沭新北闸、桑墟水电站</t>
    </r>
  </si>
  <si>
    <r>
      <rPr>
        <sz val="12"/>
        <rFont val="方正仿宋_GBK"/>
        <charset val="134"/>
      </rPr>
      <t>省盐河北闸管理所</t>
    </r>
  </si>
  <si>
    <r>
      <rPr>
        <sz val="12"/>
        <rFont val="方正仿宋_GBK"/>
        <charset val="134"/>
      </rPr>
      <t>盐河北闸</t>
    </r>
  </si>
  <si>
    <r>
      <rPr>
        <sz val="12"/>
        <rFont val="方正仿宋_GBK"/>
        <charset val="134"/>
      </rPr>
      <t>省善后闸管理所</t>
    </r>
  </si>
  <si>
    <r>
      <rPr>
        <sz val="12"/>
        <color theme="1"/>
        <rFont val="方正仿宋_GBK"/>
        <charset val="134"/>
      </rPr>
      <t>善后新闸、车轴河闸、烧香河闸</t>
    </r>
  </si>
  <si>
    <r>
      <rPr>
        <sz val="12"/>
        <rFont val="方正仿宋_GBK"/>
        <charset val="134"/>
      </rPr>
      <t>省新沂河海口控制工程管理所</t>
    </r>
  </si>
  <si>
    <r>
      <rPr>
        <sz val="12"/>
        <rFont val="方正仿宋_GBK"/>
        <charset val="134"/>
      </rPr>
      <t>新沂河海口南深泓闸、北深泓闸、中深泓闸</t>
    </r>
  </si>
  <si>
    <t>（三）</t>
  </si>
  <si>
    <r>
      <rPr>
        <b/>
        <sz val="12"/>
        <color theme="1"/>
        <rFont val="方正仿宋_GBK"/>
        <charset val="134"/>
      </rPr>
      <t>省通榆河蔷薇河送清水工程管理处</t>
    </r>
  </si>
  <si>
    <t>管理处处本级</t>
  </si>
  <si>
    <r>
      <rPr>
        <sz val="12"/>
        <rFont val="方正仿宋_GBK"/>
        <charset val="134"/>
      </rPr>
      <t>叮当河尾水控制闸、叮当河尾水南地涵</t>
    </r>
  </si>
  <si>
    <r>
      <rPr>
        <sz val="12"/>
        <rFont val="方正仿宋_GBK"/>
        <charset val="134"/>
      </rPr>
      <t>盐河尾水南地涵</t>
    </r>
  </si>
  <si>
    <r>
      <rPr>
        <sz val="12"/>
        <rFont val="方正仿宋_GBK"/>
        <charset val="134"/>
      </rPr>
      <t>省龙埝控制工程管理所</t>
    </r>
  </si>
  <si>
    <r>
      <rPr>
        <sz val="12"/>
        <rFont val="方正仿宋_GBK"/>
        <charset val="134"/>
      </rPr>
      <t>龙埝套闸</t>
    </r>
  </si>
  <si>
    <r>
      <rPr>
        <sz val="12"/>
        <rFont val="方正仿宋_GBK"/>
        <charset val="134"/>
      </rPr>
      <t>省沭阳控制工程管理所</t>
    </r>
  </si>
  <si>
    <r>
      <rPr>
        <sz val="12"/>
        <rFont val="方正仿宋_GBK"/>
        <charset val="134"/>
      </rPr>
      <t>沭阳尾水控制闸、沭阳尾水北地涵</t>
    </r>
  </si>
  <si>
    <r>
      <rPr>
        <sz val="12"/>
        <rFont val="方正仿宋_GBK"/>
        <charset val="134"/>
      </rPr>
      <t>省灌河响水地涵管理所</t>
    </r>
  </si>
  <si>
    <r>
      <rPr>
        <sz val="12"/>
        <rFont val="方正仿宋_GBK"/>
        <charset val="134"/>
      </rPr>
      <t>响水引水闸、灌河地涵</t>
    </r>
  </si>
  <si>
    <r>
      <rPr>
        <sz val="12"/>
        <rFont val="方正仿宋_GBK"/>
        <charset val="134"/>
      </rPr>
      <t>省滨海抽水站管理所</t>
    </r>
  </si>
  <si>
    <r>
      <rPr>
        <sz val="12"/>
        <rFont val="方正仿宋_GBK"/>
        <charset val="134"/>
      </rPr>
      <t>滨海抽水站</t>
    </r>
  </si>
  <si>
    <t>（四）</t>
  </si>
  <si>
    <r>
      <rPr>
        <b/>
        <sz val="12"/>
        <color theme="1"/>
        <rFont val="方正仿宋_GBK"/>
        <charset val="134"/>
      </rPr>
      <t>省灌溉总渠管理处</t>
    </r>
  </si>
  <si>
    <r>
      <rPr>
        <sz val="12"/>
        <rFont val="方正仿宋_GBK"/>
        <charset val="134"/>
      </rPr>
      <t>淮安一站养护</t>
    </r>
  </si>
  <si>
    <r>
      <rPr>
        <sz val="12"/>
        <rFont val="方正仿宋_GBK"/>
        <charset val="134"/>
      </rPr>
      <t>淮安二站养护</t>
    </r>
  </si>
  <si>
    <r>
      <rPr>
        <sz val="12"/>
        <rFont val="方正仿宋_GBK"/>
        <charset val="134"/>
      </rPr>
      <t>淮安抽水站变电所养护</t>
    </r>
  </si>
  <si>
    <r>
      <rPr>
        <sz val="12"/>
        <rFont val="方正仿宋_GBK"/>
        <charset val="134"/>
      </rPr>
      <t>运东闸养护</t>
    </r>
  </si>
  <si>
    <r>
      <rPr>
        <sz val="12"/>
        <rFont val="方正仿宋_GBK"/>
        <charset val="134"/>
      </rPr>
      <t>六垛南闸养护</t>
    </r>
  </si>
  <si>
    <r>
      <rPr>
        <sz val="12"/>
        <rFont val="方正仿宋_GBK"/>
        <charset val="134"/>
      </rPr>
      <t>省淮安抽水三站管理所</t>
    </r>
  </si>
  <si>
    <r>
      <rPr>
        <sz val="12"/>
        <rFont val="方正仿宋_GBK"/>
        <charset val="134"/>
      </rPr>
      <t>淮安三站、淮安引江闸养护</t>
    </r>
  </si>
  <si>
    <r>
      <rPr>
        <sz val="12"/>
        <rFont val="方正仿宋_GBK"/>
        <charset val="134"/>
      </rPr>
      <t>省淮阴抽水站管理所</t>
    </r>
  </si>
  <si>
    <r>
      <rPr>
        <sz val="12"/>
        <rFont val="方正仿宋_GBK"/>
        <charset val="134"/>
      </rPr>
      <t>淮阴站、淮阴站挡洪闸养护</t>
    </r>
  </si>
  <si>
    <r>
      <rPr>
        <sz val="12"/>
        <rFont val="方正仿宋_GBK"/>
        <charset val="134"/>
      </rPr>
      <t>省高良涧闸管理所</t>
    </r>
  </si>
  <si>
    <r>
      <rPr>
        <sz val="12"/>
        <rFont val="方正仿宋_GBK"/>
        <charset val="134"/>
      </rPr>
      <t>高良涧闸养护</t>
    </r>
  </si>
  <si>
    <r>
      <rPr>
        <sz val="12"/>
        <rFont val="方正仿宋_GBK"/>
        <charset val="134"/>
      </rPr>
      <t>省阜宁腰闸管理所</t>
    </r>
  </si>
  <si>
    <r>
      <rPr>
        <sz val="12"/>
        <rFont val="方正仿宋_GBK"/>
        <charset val="134"/>
      </rPr>
      <t>阜宁腰闸、东沙港闸养护</t>
    </r>
  </si>
  <si>
    <r>
      <rPr>
        <sz val="12"/>
        <rFont val="方正仿宋_GBK"/>
        <charset val="134"/>
      </rPr>
      <t>省通榆河总渠立交管理所</t>
    </r>
  </si>
  <si>
    <r>
      <rPr>
        <sz val="12"/>
        <rFont val="方正仿宋_GBK"/>
        <charset val="134"/>
      </rPr>
      <t>通榆河总渠立交养护</t>
    </r>
  </si>
  <si>
    <r>
      <rPr>
        <sz val="12"/>
        <rFont val="方正仿宋_GBK"/>
        <charset val="134"/>
      </rPr>
      <t>省运西分水闸管理所</t>
    </r>
  </si>
  <si>
    <r>
      <rPr>
        <sz val="12"/>
        <rFont val="方正仿宋_GBK"/>
        <charset val="134"/>
      </rPr>
      <t>运西分水闸、沙庄引江闸、新河北闸养护</t>
    </r>
  </si>
  <si>
    <r>
      <rPr>
        <sz val="12"/>
        <rFont val="方正仿宋_GBK"/>
        <charset val="134"/>
      </rPr>
      <t>省南运西闸管理所</t>
    </r>
  </si>
  <si>
    <r>
      <rPr>
        <sz val="12"/>
        <rFont val="方正仿宋_GBK"/>
        <charset val="134"/>
      </rPr>
      <t>南运西闸、宝应湖退水闸、南运西船闸养护</t>
    </r>
  </si>
  <si>
    <r>
      <rPr>
        <sz val="12"/>
        <rFont val="方正仿宋_GBK"/>
        <charset val="134"/>
      </rPr>
      <t>省北运西闸管理所</t>
    </r>
  </si>
  <si>
    <r>
      <rPr>
        <sz val="12"/>
        <rFont val="方正仿宋_GBK"/>
        <charset val="134"/>
      </rPr>
      <t>镇湖闸、北运西闸、阮桥闸、山阳地涵、白马湖穿运洞养护</t>
    </r>
  </si>
  <si>
    <t>（五）</t>
  </si>
  <si>
    <r>
      <rPr>
        <b/>
        <sz val="12"/>
        <color theme="1"/>
        <rFont val="方正仿宋_GBK"/>
        <charset val="134"/>
      </rPr>
      <t>省洪泽湖水利工程管理处</t>
    </r>
  </si>
  <si>
    <r>
      <rPr>
        <sz val="12"/>
        <rFont val="方正仿宋_GBK"/>
        <charset val="134"/>
      </rPr>
      <t>省三河闸管理所</t>
    </r>
  </si>
  <si>
    <r>
      <rPr>
        <sz val="12"/>
        <rFont val="方正仿宋_GBK"/>
        <charset val="134"/>
      </rPr>
      <t>三河闸、部分洪泽湖堤防养护</t>
    </r>
  </si>
  <si>
    <t>省三河船闸管理所</t>
  </si>
  <si>
    <r>
      <rPr>
        <sz val="12"/>
        <rFont val="方正仿宋_GBK"/>
        <charset val="134"/>
      </rPr>
      <t>蒋坝抽水站养护</t>
    </r>
  </si>
  <si>
    <r>
      <rPr>
        <sz val="12"/>
        <rFont val="方正仿宋_GBK"/>
        <charset val="134"/>
      </rPr>
      <t>省石港抽水站管理所</t>
    </r>
  </si>
  <si>
    <r>
      <rPr>
        <sz val="12"/>
        <rFont val="方正仿宋_GBK"/>
        <charset val="134"/>
      </rPr>
      <t>石港抽水站、石港引江洞、石港退水洞养护</t>
    </r>
  </si>
  <si>
    <t>（六）</t>
  </si>
  <si>
    <r>
      <rPr>
        <b/>
        <sz val="12"/>
        <color theme="1"/>
        <rFont val="方正仿宋_GBK"/>
        <charset val="134"/>
      </rPr>
      <t>省江都水利工程管理处</t>
    </r>
  </si>
  <si>
    <r>
      <rPr>
        <sz val="12"/>
        <rFont val="方正仿宋_GBK"/>
        <charset val="134"/>
      </rPr>
      <t>江都一站养护</t>
    </r>
  </si>
  <si>
    <r>
      <rPr>
        <sz val="12"/>
        <rFont val="方正仿宋_GBK"/>
        <charset val="134"/>
      </rPr>
      <t>江都二站养护</t>
    </r>
  </si>
  <si>
    <r>
      <rPr>
        <sz val="12"/>
        <rFont val="方正仿宋_GBK"/>
        <charset val="134"/>
      </rPr>
      <t>江都三站养护</t>
    </r>
  </si>
  <si>
    <r>
      <rPr>
        <sz val="12"/>
        <rFont val="方正仿宋_GBK"/>
        <charset val="134"/>
      </rPr>
      <t>江都四站养护</t>
    </r>
  </si>
  <si>
    <r>
      <rPr>
        <sz val="12"/>
        <rFont val="方正仿宋_GBK"/>
        <charset val="134"/>
      </rPr>
      <t>江都站变电所养护</t>
    </r>
  </si>
  <si>
    <r>
      <rPr>
        <sz val="12"/>
        <rFont val="方正仿宋_GBK"/>
        <charset val="134"/>
      </rPr>
      <t>鉴定站养护</t>
    </r>
  </si>
  <si>
    <r>
      <rPr>
        <sz val="12"/>
        <rFont val="方正仿宋_GBK"/>
        <charset val="134"/>
      </rPr>
      <t>万福闸、太平闸、金湾闸养护</t>
    </r>
  </si>
  <si>
    <r>
      <rPr>
        <sz val="12"/>
        <rFont val="方正仿宋_GBK"/>
        <charset val="134"/>
      </rPr>
      <t>江都西闸、江都东闸、芒稻闸、江都送水闸养护</t>
    </r>
  </si>
  <si>
    <t>邵伯闸、运盐闸、邵仙闸、邵仙洞、邵仙套闸养护</t>
  </si>
  <si>
    <r>
      <rPr>
        <sz val="12"/>
        <rFont val="方正仿宋_GBK"/>
        <charset val="134"/>
      </rPr>
      <t>宜陵闸、宜北闸、三里窑闸、五里窑闸、宜陵地涵养护</t>
    </r>
  </si>
  <si>
    <t>（七）</t>
  </si>
  <si>
    <r>
      <rPr>
        <b/>
        <sz val="12"/>
        <color theme="1"/>
        <rFont val="方正仿宋_GBK"/>
        <charset val="134"/>
      </rPr>
      <t>省秦淮河水利工程管理处</t>
    </r>
  </si>
  <si>
    <t>武定门节制闸、武定门抽水站养护</t>
  </si>
  <si>
    <t>秦淮河管理处新河所</t>
  </si>
  <si>
    <t>秦淮新河节制闸、秦淮新河抽水站养护</t>
  </si>
  <si>
    <t>（八）</t>
  </si>
  <si>
    <r>
      <rPr>
        <b/>
        <sz val="12"/>
        <color theme="1"/>
        <rFont val="方正仿宋_GBK"/>
        <charset val="134"/>
      </rPr>
      <t>省太湖地区水利工程管理处</t>
    </r>
  </si>
  <si>
    <t>蠡河控制工程、月城河控制工程养护</t>
  </si>
  <si>
    <t>常熟枢纽泵站、常熟枢纽节制闸养护</t>
  </si>
  <si>
    <t>太湖处张家港水利枢纽管理所</t>
  </si>
  <si>
    <r>
      <rPr>
        <sz val="12"/>
        <rFont val="方正仿宋_GBK"/>
        <charset val="134"/>
      </rPr>
      <t>泵站、节制闸、退水闸、地涵养护</t>
    </r>
    <r>
      <rPr>
        <sz val="12"/>
        <color rgb="FF000000"/>
        <rFont val="方正仿宋_GBK"/>
        <charset val="134"/>
      </rPr>
      <t xml:space="preserve"> </t>
    </r>
  </si>
  <si>
    <t>江阴水利枢纽养护</t>
  </si>
  <si>
    <t>丹阳水利枢纽养护</t>
  </si>
  <si>
    <t>奔牛水利枢纽养护</t>
  </si>
  <si>
    <t>钟楼防洪控制工程养护</t>
  </si>
  <si>
    <t>丹金闸枢纽节制闸、船闸养护</t>
  </si>
  <si>
    <t>（九）</t>
  </si>
  <si>
    <r>
      <rPr>
        <b/>
        <sz val="12"/>
        <color theme="1"/>
        <rFont val="方正仿宋_GBK"/>
        <charset val="134"/>
      </rPr>
      <t>省泰州引江河管理处</t>
    </r>
  </si>
  <si>
    <t>高港抽水站、高港节制闸、高港调度闸、高港送水闸、北箍江泵站养护</t>
  </si>
  <si>
    <t>引江河堤防养护</t>
  </si>
  <si>
    <t>（十）</t>
  </si>
  <si>
    <r>
      <rPr>
        <b/>
        <sz val="12"/>
        <color theme="1"/>
        <rFont val="方正仿宋_GBK"/>
        <charset val="134"/>
      </rPr>
      <t>省灌溉动力管理一处</t>
    </r>
  </si>
  <si>
    <t>抗排机泵、防汛抢险设备养护</t>
  </si>
  <si>
    <t>拉马河闸养护</t>
  </si>
  <si>
    <t>（十一）</t>
  </si>
  <si>
    <r>
      <rPr>
        <b/>
        <sz val="12"/>
        <color theme="1"/>
        <rFont val="方正仿宋_GBK"/>
        <charset val="134"/>
      </rPr>
      <t>省防汛防旱抢险中心</t>
    </r>
  </si>
  <si>
    <t>抗旱排涝机动队</t>
  </si>
  <si>
    <t>（十二）</t>
  </si>
  <si>
    <r>
      <rPr>
        <b/>
        <sz val="12"/>
        <color theme="1"/>
        <rFont val="方正仿宋_GBK"/>
        <charset val="134"/>
      </rPr>
      <t>省淮河入海水道工程管理处</t>
    </r>
  </si>
  <si>
    <r>
      <rPr>
        <sz val="12"/>
        <rFont val="方正仿宋_GBK"/>
        <charset val="134"/>
      </rPr>
      <t>二河新闸养护</t>
    </r>
  </si>
  <si>
    <r>
      <rPr>
        <sz val="12"/>
        <rFont val="方正仿宋_GBK"/>
        <charset val="134"/>
      </rPr>
      <t>入海水道通榆河立交工程养护</t>
    </r>
  </si>
  <si>
    <t>淮河入海水道堤防养护</t>
  </si>
  <si>
    <t>大运河立交工程、淮扬公路旱闸</t>
  </si>
  <si>
    <t>入海水道管理处淮阜控制工程管理所</t>
  </si>
  <si>
    <t>南泓漫水闸</t>
  </si>
  <si>
    <t>入海水道管理处海口闸管理所</t>
  </si>
  <si>
    <r>
      <rPr>
        <sz val="12"/>
        <rFont val="方正仿宋_GBK"/>
        <charset val="134"/>
      </rPr>
      <t>海口北闸、海口南闸</t>
    </r>
  </si>
  <si>
    <t>省水利厅机关</t>
  </si>
  <si>
    <t>引江济太补助</t>
  </si>
  <si>
    <t>省淮海农场</t>
  </si>
  <si>
    <t>淮河入海水道堤防工程养护</t>
  </si>
  <si>
    <t>附件3-3</t>
  </si>
  <si>
    <t xml:space="preserve">2026年省级水利建设和发展专项资金（第一批水利发展）明细表(水文设施维修养护) </t>
  </si>
  <si>
    <t>单位：万元</t>
  </si>
  <si>
    <r>
      <rPr>
        <b/>
        <sz val="12"/>
        <color theme="1"/>
        <rFont val="方正仿宋_GBK"/>
        <charset val="134"/>
      </rPr>
      <t>单</t>
    </r>
    <r>
      <rPr>
        <b/>
        <sz val="12"/>
        <color theme="1"/>
        <rFont val="Times New Roman"/>
        <charset val="134"/>
      </rPr>
      <t xml:space="preserve">  </t>
    </r>
    <r>
      <rPr>
        <b/>
        <sz val="12"/>
        <color theme="1"/>
        <rFont val="方正仿宋_GBK"/>
        <charset val="134"/>
      </rPr>
      <t>位</t>
    </r>
  </si>
  <si>
    <r>
      <rPr>
        <b/>
        <sz val="12"/>
        <color theme="1"/>
        <rFont val="方正仿宋_GBK"/>
        <charset val="134"/>
      </rPr>
      <t>内</t>
    </r>
    <r>
      <rPr>
        <b/>
        <sz val="12"/>
        <color theme="1"/>
        <rFont val="Times New Roman"/>
        <charset val="134"/>
      </rPr>
      <t xml:space="preserve">  </t>
    </r>
    <r>
      <rPr>
        <b/>
        <sz val="12"/>
        <color theme="1"/>
        <rFont val="方正仿宋_GBK"/>
        <charset val="134"/>
      </rPr>
      <t>容</t>
    </r>
  </si>
  <si>
    <r>
      <rPr>
        <b/>
        <sz val="12"/>
        <color theme="1"/>
        <rFont val="方正仿宋_GBK"/>
        <charset val="134"/>
      </rPr>
      <t>测验设施</t>
    </r>
  </si>
  <si>
    <r>
      <rPr>
        <b/>
        <sz val="12"/>
        <color theme="1"/>
        <rFont val="方正仿宋_GBK"/>
        <charset val="134"/>
      </rPr>
      <t>水文自动测
报系统维护</t>
    </r>
  </si>
  <si>
    <r>
      <rPr>
        <b/>
        <sz val="12"/>
        <color theme="1"/>
        <rFont val="方正仿宋_GBK"/>
        <charset val="134"/>
      </rPr>
      <t>水质自动
监测站维护</t>
    </r>
  </si>
  <si>
    <r>
      <rPr>
        <b/>
        <sz val="12"/>
        <color theme="1"/>
        <rFont val="方正仿宋_GBK"/>
        <charset val="134"/>
      </rPr>
      <t>常规养护</t>
    </r>
  </si>
  <si>
    <r>
      <rPr>
        <b/>
        <sz val="12"/>
        <color theme="1"/>
        <rFont val="方正仿宋_GBK"/>
        <charset val="134"/>
      </rPr>
      <t>更新改造</t>
    </r>
  </si>
  <si>
    <t>省水
文局</t>
  </si>
  <si>
    <r>
      <rPr>
        <sz val="10"/>
        <color rgb="FF000000"/>
        <rFont val="Times New Roman"/>
        <charset val="134"/>
      </rPr>
      <t>1</t>
    </r>
    <r>
      <rPr>
        <sz val="10"/>
        <color rgb="FF000000"/>
        <rFont val="方正仿宋_GBK"/>
        <charset val="134"/>
      </rPr>
      <t>、</t>
    </r>
    <r>
      <rPr>
        <sz val="10"/>
        <color rgb="FF000000"/>
        <rFont val="Times New Roman"/>
        <charset val="134"/>
      </rPr>
      <t>121</t>
    </r>
    <r>
      <rPr>
        <sz val="10"/>
        <color rgb="FF000000"/>
        <rFont val="方正仿宋_GBK"/>
        <charset val="134"/>
      </rPr>
      <t>处自动测流设备运维及备品备件采购</t>
    </r>
  </si>
  <si>
    <r>
      <rPr>
        <sz val="10"/>
        <color rgb="FF000000"/>
        <rFont val="Times New Roman"/>
        <charset val="134"/>
      </rPr>
      <t>2</t>
    </r>
    <r>
      <rPr>
        <sz val="10"/>
        <color rgb="FF000000"/>
        <rFont val="方正仿宋_GBK"/>
        <charset val="134"/>
      </rPr>
      <t>、省中心物联网专线及物联网卡通讯费</t>
    </r>
  </si>
  <si>
    <r>
      <rPr>
        <sz val="10"/>
        <color rgb="FF000000"/>
        <rFont val="Times New Roman"/>
        <charset val="134"/>
      </rPr>
      <t>3</t>
    </r>
    <r>
      <rPr>
        <sz val="10"/>
        <color rgb="FF000000"/>
        <rFont val="方正仿宋_GBK"/>
        <charset val="134"/>
      </rPr>
      <t>、</t>
    </r>
    <r>
      <rPr>
        <sz val="10"/>
        <color rgb="FF000000"/>
        <rFont val="Times New Roman"/>
        <charset val="134"/>
      </rPr>
      <t>19</t>
    </r>
    <r>
      <rPr>
        <sz val="10"/>
        <color rgb="FF000000"/>
        <rFont val="方正仿宋_GBK"/>
        <charset val="134"/>
      </rPr>
      <t>处分中心、</t>
    </r>
    <r>
      <rPr>
        <sz val="10"/>
        <color rgb="FF000000"/>
        <rFont val="Times New Roman"/>
        <charset val="134"/>
      </rPr>
      <t>963</t>
    </r>
    <r>
      <rPr>
        <sz val="10"/>
        <color rgb="FF000000"/>
        <rFont val="方正仿宋_GBK"/>
        <charset val="134"/>
      </rPr>
      <t>处自动测报系统站点运维</t>
    </r>
  </si>
  <si>
    <r>
      <rPr>
        <sz val="10"/>
        <color rgb="FF000000"/>
        <rFont val="Times New Roman"/>
        <charset val="134"/>
      </rPr>
      <t>4</t>
    </r>
    <r>
      <rPr>
        <sz val="10"/>
        <color rgb="FF000000"/>
        <rFont val="方正仿宋_GBK"/>
        <charset val="134"/>
      </rPr>
      <t>、省自动站数据平台维护和通讯传输保障管理等</t>
    </r>
  </si>
  <si>
    <r>
      <rPr>
        <sz val="10"/>
        <color rgb="FF000000"/>
        <rFont val="Times New Roman"/>
        <charset val="134"/>
      </rPr>
      <t>5</t>
    </r>
    <r>
      <rPr>
        <sz val="10"/>
        <color rgb="FF000000"/>
        <rFont val="方正仿宋_GBK"/>
        <charset val="134"/>
      </rPr>
      <t>、</t>
    </r>
    <r>
      <rPr>
        <sz val="10"/>
        <color rgb="FF000000"/>
        <rFont val="Times New Roman"/>
        <charset val="134"/>
      </rPr>
      <t>1</t>
    </r>
    <r>
      <rPr>
        <sz val="10"/>
        <color rgb="FF000000"/>
        <rFont val="方正仿宋_GBK"/>
        <charset val="134"/>
      </rPr>
      <t>处省中心、</t>
    </r>
    <r>
      <rPr>
        <sz val="10"/>
        <color rgb="FF000000"/>
        <rFont val="Times New Roman"/>
        <charset val="134"/>
      </rPr>
      <t>19</t>
    </r>
    <r>
      <rPr>
        <sz val="10"/>
        <color rgb="FF000000"/>
        <rFont val="方正仿宋_GBK"/>
        <charset val="134"/>
      </rPr>
      <t>处水情分中心机房设备备品备件购置</t>
    </r>
  </si>
  <si>
    <r>
      <rPr>
        <b/>
        <sz val="10"/>
        <color rgb="FF000000"/>
        <rFont val="方正仿宋_GBK"/>
        <charset val="134"/>
      </rPr>
      <t>小计</t>
    </r>
  </si>
  <si>
    <t>南京
分局</t>
  </si>
  <si>
    <r>
      <rPr>
        <sz val="10"/>
        <color rgb="FF000000"/>
        <rFont val="Times New Roman"/>
        <charset val="134"/>
      </rPr>
      <t>1</t>
    </r>
    <r>
      <rPr>
        <sz val="10"/>
        <color rgb="FF000000"/>
        <rFont val="方正仿宋_GBK"/>
        <charset val="134"/>
      </rPr>
      <t>、</t>
    </r>
    <r>
      <rPr>
        <sz val="10"/>
        <color rgb="FF000000"/>
        <rFont val="Times New Roman"/>
        <charset val="134"/>
      </rPr>
      <t>7</t>
    </r>
    <r>
      <rPr>
        <sz val="10"/>
        <color rgb="FF000000"/>
        <rFont val="方正仿宋_GBK"/>
        <charset val="134"/>
      </rPr>
      <t>处水文缆道、</t>
    </r>
    <r>
      <rPr>
        <sz val="10"/>
        <color rgb="FF000000"/>
        <rFont val="Times New Roman"/>
        <charset val="134"/>
      </rPr>
      <t>30</t>
    </r>
    <r>
      <rPr>
        <sz val="10"/>
        <color rgb="FF000000"/>
        <rFont val="方正仿宋_GBK"/>
        <charset val="134"/>
      </rPr>
      <t>处水位自记台、</t>
    </r>
    <r>
      <rPr>
        <sz val="10"/>
        <color rgb="FF000000"/>
        <rFont val="Times New Roman"/>
        <charset val="134"/>
      </rPr>
      <t>25</t>
    </r>
    <r>
      <rPr>
        <sz val="10"/>
        <color rgb="FF000000"/>
        <rFont val="方正仿宋_GBK"/>
        <charset val="134"/>
      </rPr>
      <t>处雨量观测场、</t>
    </r>
    <r>
      <rPr>
        <sz val="10"/>
        <color rgb="FF000000"/>
        <rFont val="Times New Roman"/>
        <charset val="134"/>
      </rPr>
      <t>28</t>
    </r>
    <r>
      <rPr>
        <sz val="10"/>
        <color rgb="FF000000"/>
        <rFont val="方正仿宋_GBK"/>
        <charset val="134"/>
      </rPr>
      <t>处地下水监测井、</t>
    </r>
    <r>
      <rPr>
        <sz val="10"/>
        <color rgb="FF000000"/>
        <rFont val="Times New Roman"/>
        <charset val="134"/>
      </rPr>
      <t>2</t>
    </r>
    <r>
      <rPr>
        <sz val="10"/>
        <color rgb="FF000000"/>
        <rFont val="方正仿宋_GBK"/>
        <charset val="134"/>
      </rPr>
      <t>处墒情站、</t>
    </r>
    <r>
      <rPr>
        <sz val="10"/>
        <color rgb="FF000000"/>
        <rFont val="Times New Roman"/>
        <charset val="134"/>
      </rPr>
      <t>4</t>
    </r>
    <r>
      <rPr>
        <sz val="10"/>
        <color rgb="FF000000"/>
        <rFont val="方正仿宋_GBK"/>
        <charset val="134"/>
      </rPr>
      <t>处水质监测站、</t>
    </r>
    <r>
      <rPr>
        <sz val="10"/>
        <color rgb="FF000000"/>
        <rFont val="Times New Roman"/>
        <charset val="134"/>
      </rPr>
      <t>1</t>
    </r>
    <r>
      <rPr>
        <sz val="10"/>
        <color rgb="FF000000"/>
        <rFont val="方正仿宋_GBK"/>
        <charset val="134"/>
      </rPr>
      <t>辆水质移动监测车、</t>
    </r>
    <r>
      <rPr>
        <sz val="10"/>
        <color rgb="FF000000"/>
        <rFont val="Times New Roman"/>
        <charset val="134"/>
      </rPr>
      <t>1</t>
    </r>
    <r>
      <rPr>
        <sz val="10"/>
        <color rgb="FF000000"/>
        <rFont val="方正仿宋_GBK"/>
        <charset val="134"/>
      </rPr>
      <t>辆水质监测船日常维修养护</t>
    </r>
  </si>
  <si>
    <r>
      <rPr>
        <sz val="10"/>
        <color rgb="FF000000"/>
        <rFont val="Times New Roman"/>
        <charset val="134"/>
      </rPr>
      <t>2</t>
    </r>
    <r>
      <rPr>
        <sz val="10"/>
        <color rgb="FF000000"/>
        <rFont val="方正仿宋_GBK"/>
        <charset val="134"/>
      </rPr>
      <t>、</t>
    </r>
    <r>
      <rPr>
        <sz val="10"/>
        <color rgb="FF000000"/>
        <rFont val="Times New Roman"/>
        <charset val="134"/>
      </rPr>
      <t>1</t>
    </r>
    <r>
      <rPr>
        <sz val="10"/>
        <color rgb="FF000000"/>
        <rFont val="方正仿宋_GBK"/>
        <charset val="134"/>
      </rPr>
      <t>个水情分中心、</t>
    </r>
    <r>
      <rPr>
        <sz val="10"/>
        <color rgb="FF000000"/>
        <rFont val="Times New Roman"/>
        <charset val="134"/>
      </rPr>
      <t>239</t>
    </r>
    <r>
      <rPr>
        <sz val="10"/>
        <color rgb="FF000000"/>
        <rFont val="方正仿宋_GBK"/>
        <charset val="134"/>
      </rPr>
      <t>处遥测站点运维及物联网专线、</t>
    </r>
    <r>
      <rPr>
        <sz val="10"/>
        <color rgb="FF000000"/>
        <rFont val="Times New Roman"/>
        <charset val="134"/>
      </rPr>
      <t>194</t>
    </r>
    <r>
      <rPr>
        <sz val="10"/>
        <color rgb="FF000000"/>
        <rFont val="方正仿宋_GBK"/>
        <charset val="134"/>
      </rPr>
      <t>张物联网卡租用</t>
    </r>
  </si>
  <si>
    <r>
      <rPr>
        <sz val="10"/>
        <color rgb="FF000000"/>
        <rFont val="Times New Roman"/>
        <charset val="134"/>
      </rPr>
      <t>3</t>
    </r>
    <r>
      <rPr>
        <sz val="10"/>
        <color rgb="FF000000"/>
        <rFont val="方正仿宋_GBK"/>
        <charset val="134"/>
      </rPr>
      <t>、前垾村水文站（句）断面测流设施除险改造</t>
    </r>
  </si>
  <si>
    <r>
      <rPr>
        <sz val="10"/>
        <color rgb="FF000000"/>
        <rFont val="Times New Roman"/>
        <charset val="134"/>
      </rPr>
      <t>4</t>
    </r>
    <r>
      <rPr>
        <sz val="10"/>
        <color rgb="FF000000"/>
        <rFont val="方正仿宋_GBK"/>
        <charset val="134"/>
      </rPr>
      <t>、东山水位站更新改造</t>
    </r>
  </si>
  <si>
    <r>
      <rPr>
        <sz val="10"/>
        <color rgb="FF000000"/>
        <rFont val="Times New Roman"/>
        <charset val="134"/>
      </rPr>
      <t>5</t>
    </r>
    <r>
      <rPr>
        <sz val="10"/>
        <color rgb="FF000000"/>
        <rFont val="方正仿宋_GBK"/>
        <charset val="134"/>
      </rPr>
      <t>、南京水情分中心机房隐患整改及会商能力提升改造</t>
    </r>
  </si>
  <si>
    <r>
      <rPr>
        <sz val="10"/>
        <color rgb="FF000000"/>
        <rFont val="Times New Roman"/>
        <charset val="134"/>
      </rPr>
      <t>6</t>
    </r>
    <r>
      <rPr>
        <sz val="10"/>
        <color rgb="FF000000"/>
        <rFont val="方正仿宋_GBK"/>
        <charset val="134"/>
      </rPr>
      <t>、南京水土保持监测站迁建</t>
    </r>
  </si>
  <si>
    <t>无锡
分局</t>
  </si>
  <si>
    <r>
      <rPr>
        <sz val="10"/>
        <color rgb="FF000000"/>
        <rFont val="Times New Roman"/>
        <charset val="134"/>
      </rPr>
      <t>1</t>
    </r>
    <r>
      <rPr>
        <sz val="10"/>
        <color rgb="FF000000"/>
        <rFont val="方正仿宋_GBK"/>
        <charset val="134"/>
      </rPr>
      <t>、</t>
    </r>
    <r>
      <rPr>
        <sz val="10"/>
        <color rgb="FF000000"/>
        <rFont val="Times New Roman"/>
        <charset val="134"/>
      </rPr>
      <t>3</t>
    </r>
    <r>
      <rPr>
        <sz val="10"/>
        <color rgb="FF000000"/>
        <rFont val="方正仿宋_GBK"/>
        <charset val="134"/>
      </rPr>
      <t>处水文缆道、</t>
    </r>
    <r>
      <rPr>
        <sz val="10"/>
        <color rgb="FF000000"/>
        <rFont val="Times New Roman"/>
        <charset val="134"/>
      </rPr>
      <t>45</t>
    </r>
    <r>
      <rPr>
        <sz val="10"/>
        <color rgb="FF000000"/>
        <rFont val="方正仿宋_GBK"/>
        <charset val="134"/>
      </rPr>
      <t>处水位自记台、</t>
    </r>
    <r>
      <rPr>
        <sz val="10"/>
        <color rgb="FF000000"/>
        <rFont val="Times New Roman"/>
        <charset val="134"/>
      </rPr>
      <t>45</t>
    </r>
    <r>
      <rPr>
        <sz val="10"/>
        <color rgb="FF000000"/>
        <rFont val="方正仿宋_GBK"/>
        <charset val="134"/>
      </rPr>
      <t>处雨量观测场、</t>
    </r>
    <r>
      <rPr>
        <sz val="10"/>
        <color rgb="FF000000"/>
        <rFont val="Times New Roman"/>
        <charset val="134"/>
      </rPr>
      <t>39</t>
    </r>
    <r>
      <rPr>
        <sz val="10"/>
        <color rgb="FF000000"/>
        <rFont val="方正仿宋_GBK"/>
        <charset val="134"/>
      </rPr>
      <t>处地下水监测井、</t>
    </r>
    <r>
      <rPr>
        <sz val="10"/>
        <color rgb="FF000000"/>
        <rFont val="Times New Roman"/>
        <charset val="134"/>
      </rPr>
      <t>1</t>
    </r>
    <r>
      <rPr>
        <sz val="10"/>
        <color rgb="FF000000"/>
        <rFont val="方正仿宋_GBK"/>
        <charset val="134"/>
      </rPr>
      <t>处墒情站、</t>
    </r>
    <r>
      <rPr>
        <sz val="10"/>
        <color rgb="FF000000"/>
        <rFont val="Times New Roman"/>
        <charset val="134"/>
      </rPr>
      <t>11</t>
    </r>
    <r>
      <rPr>
        <sz val="10"/>
        <color rgb="FF000000"/>
        <rFont val="方正仿宋_GBK"/>
        <charset val="134"/>
      </rPr>
      <t>处水质水量自动监测站日常维修养护</t>
    </r>
  </si>
  <si>
    <r>
      <rPr>
        <sz val="10"/>
        <color rgb="FF000000"/>
        <rFont val="Times New Roman"/>
        <charset val="134"/>
      </rPr>
      <t>2</t>
    </r>
    <r>
      <rPr>
        <sz val="10"/>
        <color rgb="FF000000"/>
        <rFont val="方正仿宋_GBK"/>
        <charset val="134"/>
      </rPr>
      <t>、</t>
    </r>
    <r>
      <rPr>
        <sz val="10"/>
        <color rgb="FF000000"/>
        <rFont val="Times New Roman"/>
        <charset val="134"/>
      </rPr>
      <t>1</t>
    </r>
    <r>
      <rPr>
        <sz val="10"/>
        <color rgb="FF000000"/>
        <rFont val="方正仿宋_GBK"/>
        <charset val="134"/>
      </rPr>
      <t>个水情分中心、</t>
    </r>
    <r>
      <rPr>
        <sz val="10"/>
        <color rgb="FF000000"/>
        <rFont val="Times New Roman"/>
        <charset val="134"/>
      </rPr>
      <t>81</t>
    </r>
    <r>
      <rPr>
        <sz val="10"/>
        <color rgb="FF000000"/>
        <rFont val="方正仿宋_GBK"/>
        <charset val="134"/>
      </rPr>
      <t>处遥测站点自养自修及物联网专线、</t>
    </r>
    <r>
      <rPr>
        <sz val="10"/>
        <color rgb="FF000000"/>
        <rFont val="Times New Roman"/>
        <charset val="134"/>
      </rPr>
      <t>131</t>
    </r>
    <r>
      <rPr>
        <sz val="10"/>
        <color rgb="FF000000"/>
        <rFont val="方正仿宋_GBK"/>
        <charset val="134"/>
      </rPr>
      <t>张物联网卡租用</t>
    </r>
  </si>
  <si>
    <r>
      <rPr>
        <sz val="10"/>
        <color rgb="FF000000"/>
        <rFont val="Times New Roman"/>
        <charset val="134"/>
      </rPr>
      <t>3</t>
    </r>
    <r>
      <rPr>
        <sz val="10"/>
        <color rgb="FF000000"/>
        <rFont val="方正仿宋_GBK"/>
        <charset val="134"/>
      </rPr>
      <t>、犊山闸水文站更新改造</t>
    </r>
  </si>
  <si>
    <t>徐州
分局</t>
  </si>
  <si>
    <r>
      <rPr>
        <sz val="10"/>
        <color rgb="FF000000"/>
        <rFont val="Times New Roman"/>
        <charset val="134"/>
      </rPr>
      <t>1</t>
    </r>
    <r>
      <rPr>
        <sz val="10"/>
        <color rgb="FF000000"/>
        <rFont val="方正仿宋_GBK"/>
        <charset val="134"/>
      </rPr>
      <t>、</t>
    </r>
    <r>
      <rPr>
        <sz val="10"/>
        <color rgb="FF000000"/>
        <rFont val="Times New Roman"/>
        <charset val="134"/>
      </rPr>
      <t>29</t>
    </r>
    <r>
      <rPr>
        <sz val="10"/>
        <color rgb="FF000000"/>
        <rFont val="方正仿宋_GBK"/>
        <charset val="134"/>
      </rPr>
      <t>处水文缆道、</t>
    </r>
    <r>
      <rPr>
        <sz val="10"/>
        <color rgb="FF000000"/>
        <rFont val="Times New Roman"/>
        <charset val="134"/>
      </rPr>
      <t>97</t>
    </r>
    <r>
      <rPr>
        <sz val="10"/>
        <color rgb="FF000000"/>
        <rFont val="方正仿宋_GBK"/>
        <charset val="134"/>
      </rPr>
      <t>处水位自记台、</t>
    </r>
    <r>
      <rPr>
        <sz val="10"/>
        <color rgb="FF000000"/>
        <rFont val="Times New Roman"/>
        <charset val="134"/>
      </rPr>
      <t>29</t>
    </r>
    <r>
      <rPr>
        <sz val="10"/>
        <color rgb="FF000000"/>
        <rFont val="方正仿宋_GBK"/>
        <charset val="134"/>
      </rPr>
      <t>处雨量观测场、</t>
    </r>
    <r>
      <rPr>
        <sz val="10"/>
        <color rgb="FF000000"/>
        <rFont val="Times New Roman"/>
        <charset val="134"/>
      </rPr>
      <t>106</t>
    </r>
    <r>
      <rPr>
        <sz val="10"/>
        <color rgb="FF000000"/>
        <rFont val="方正仿宋_GBK"/>
        <charset val="134"/>
      </rPr>
      <t>处地下水监测井、</t>
    </r>
    <r>
      <rPr>
        <sz val="10"/>
        <color rgb="FF000000"/>
        <rFont val="Times New Roman"/>
        <charset val="134"/>
      </rPr>
      <t>11</t>
    </r>
    <r>
      <rPr>
        <sz val="10"/>
        <color rgb="FF000000"/>
        <rFont val="方正仿宋_GBK"/>
        <charset val="134"/>
      </rPr>
      <t>处墒情站日常维修养护</t>
    </r>
  </si>
  <si>
    <r>
      <rPr>
        <sz val="10"/>
        <color rgb="FF000000"/>
        <rFont val="Times New Roman"/>
        <charset val="134"/>
      </rPr>
      <t>2</t>
    </r>
    <r>
      <rPr>
        <sz val="10"/>
        <color rgb="FF000000"/>
        <rFont val="方正仿宋_GBK"/>
        <charset val="134"/>
      </rPr>
      <t>、</t>
    </r>
    <r>
      <rPr>
        <sz val="10"/>
        <color rgb="FF000000"/>
        <rFont val="Times New Roman"/>
        <charset val="134"/>
      </rPr>
      <t>1</t>
    </r>
    <r>
      <rPr>
        <sz val="10"/>
        <color rgb="FF000000"/>
        <rFont val="方正仿宋_GBK"/>
        <charset val="134"/>
      </rPr>
      <t>个水情分中心、</t>
    </r>
    <r>
      <rPr>
        <sz val="10"/>
        <color rgb="FF000000"/>
        <rFont val="Times New Roman"/>
        <charset val="134"/>
      </rPr>
      <t>170</t>
    </r>
    <r>
      <rPr>
        <sz val="10"/>
        <color rgb="FF000000"/>
        <rFont val="方正仿宋_GBK"/>
        <charset val="134"/>
      </rPr>
      <t>处遥测站点运维及物联网专线、</t>
    </r>
    <r>
      <rPr>
        <sz val="10"/>
        <color rgb="FF000000"/>
        <rFont val="Times New Roman"/>
        <charset val="134"/>
      </rPr>
      <t>304</t>
    </r>
    <r>
      <rPr>
        <sz val="10"/>
        <color rgb="FF000000"/>
        <rFont val="方正仿宋_GBK"/>
        <charset val="134"/>
      </rPr>
      <t>张物联网卡租用</t>
    </r>
  </si>
  <si>
    <r>
      <rPr>
        <sz val="10"/>
        <color rgb="FF000000"/>
        <rFont val="Times New Roman"/>
        <charset val="134"/>
      </rPr>
      <t>3</t>
    </r>
    <r>
      <rPr>
        <sz val="10"/>
        <color rgb="FF000000"/>
        <rFont val="方正仿宋_GBK"/>
        <charset val="134"/>
      </rPr>
      <t>、蔺家坝闸水文站缆道房及运河水文站安全隐患消除</t>
    </r>
  </si>
  <si>
    <r>
      <rPr>
        <sz val="10"/>
        <color rgb="FF000000"/>
        <rFont val="Times New Roman"/>
        <charset val="134"/>
      </rPr>
      <t>4</t>
    </r>
    <r>
      <rPr>
        <sz val="10"/>
        <color rgb="FF000000"/>
        <rFont val="方正仿宋_GBK"/>
        <charset val="134"/>
      </rPr>
      <t>、港上水文站大缆道改建工程</t>
    </r>
  </si>
  <si>
    <r>
      <rPr>
        <sz val="10"/>
        <color rgb="FF000000"/>
        <rFont val="Times New Roman"/>
        <charset val="134"/>
      </rPr>
      <t>5</t>
    </r>
    <r>
      <rPr>
        <sz val="10"/>
        <color rgb="FF000000"/>
        <rFont val="方正仿宋_GBK"/>
        <charset val="134"/>
      </rPr>
      <t>、汉王等</t>
    </r>
    <r>
      <rPr>
        <sz val="10"/>
        <color rgb="FF000000"/>
        <rFont val="Times New Roman"/>
        <charset val="134"/>
      </rPr>
      <t>7</t>
    </r>
    <r>
      <rPr>
        <sz val="10"/>
        <color rgb="FF000000"/>
        <rFont val="方正仿宋_GBK"/>
        <charset val="134"/>
      </rPr>
      <t>处墒情站监测能力更新提升</t>
    </r>
  </si>
  <si>
    <r>
      <rPr>
        <sz val="10"/>
        <color rgb="FF000000"/>
        <rFont val="Times New Roman"/>
        <charset val="134"/>
      </rPr>
      <t>6</t>
    </r>
    <r>
      <rPr>
        <sz val="10"/>
        <color rgb="FF000000"/>
        <rFont val="方正仿宋_GBK"/>
        <charset val="134"/>
      </rPr>
      <t>、港上水文站生产业务用房及附属设施改造</t>
    </r>
  </si>
  <si>
    <t>常州
分局</t>
  </si>
  <si>
    <r>
      <rPr>
        <sz val="10"/>
        <color rgb="FF000000"/>
        <rFont val="Times New Roman"/>
        <charset val="134"/>
      </rPr>
      <t>1</t>
    </r>
    <r>
      <rPr>
        <sz val="10"/>
        <color rgb="FF000000"/>
        <rFont val="方正仿宋_GBK"/>
        <charset val="134"/>
      </rPr>
      <t>、</t>
    </r>
    <r>
      <rPr>
        <sz val="10"/>
        <color rgb="FF000000"/>
        <rFont val="Times New Roman"/>
        <charset val="134"/>
      </rPr>
      <t>10</t>
    </r>
    <r>
      <rPr>
        <sz val="10"/>
        <color rgb="FF000000"/>
        <rFont val="方正仿宋_GBK"/>
        <charset val="134"/>
      </rPr>
      <t>处水文缆道、</t>
    </r>
    <r>
      <rPr>
        <sz val="10"/>
        <color rgb="FF000000"/>
        <rFont val="Times New Roman"/>
        <charset val="134"/>
      </rPr>
      <t>38</t>
    </r>
    <r>
      <rPr>
        <sz val="10"/>
        <color rgb="FF000000"/>
        <rFont val="方正仿宋_GBK"/>
        <charset val="134"/>
      </rPr>
      <t>处水位自记台、</t>
    </r>
    <r>
      <rPr>
        <sz val="10"/>
        <color rgb="FF000000"/>
        <rFont val="Times New Roman"/>
        <charset val="134"/>
      </rPr>
      <t>37</t>
    </r>
    <r>
      <rPr>
        <sz val="10"/>
        <color rgb="FF000000"/>
        <rFont val="方正仿宋_GBK"/>
        <charset val="134"/>
      </rPr>
      <t>处雨量观测场、</t>
    </r>
    <r>
      <rPr>
        <sz val="10"/>
        <color rgb="FF000000"/>
        <rFont val="Times New Roman"/>
        <charset val="134"/>
      </rPr>
      <t>33</t>
    </r>
    <r>
      <rPr>
        <sz val="10"/>
        <color rgb="FF000000"/>
        <rFont val="方正仿宋_GBK"/>
        <charset val="134"/>
      </rPr>
      <t>处地下水监测井、</t>
    </r>
    <r>
      <rPr>
        <sz val="10"/>
        <color rgb="FF000000"/>
        <rFont val="Times New Roman"/>
        <charset val="134"/>
      </rPr>
      <t>4</t>
    </r>
    <r>
      <rPr>
        <sz val="10"/>
        <color rgb="FF000000"/>
        <rFont val="方正仿宋_GBK"/>
        <charset val="134"/>
      </rPr>
      <t>处墒情站、</t>
    </r>
    <r>
      <rPr>
        <sz val="10"/>
        <color rgb="FF000000"/>
        <rFont val="Times New Roman"/>
        <charset val="134"/>
      </rPr>
      <t>4</t>
    </r>
    <r>
      <rPr>
        <sz val="10"/>
        <color rgb="FF000000"/>
        <rFont val="方正仿宋_GBK"/>
        <charset val="134"/>
      </rPr>
      <t>处水质水量自动监测站日常维修养护</t>
    </r>
  </si>
  <si>
    <r>
      <rPr>
        <sz val="10"/>
        <color rgb="FF000000"/>
        <rFont val="Times New Roman"/>
        <charset val="134"/>
      </rPr>
      <t>2</t>
    </r>
    <r>
      <rPr>
        <sz val="10"/>
        <color rgb="FF000000"/>
        <rFont val="方正仿宋_GBK"/>
        <charset val="134"/>
      </rPr>
      <t>、</t>
    </r>
    <r>
      <rPr>
        <sz val="10"/>
        <color rgb="FF000000"/>
        <rFont val="Times New Roman"/>
        <charset val="134"/>
      </rPr>
      <t>1</t>
    </r>
    <r>
      <rPr>
        <sz val="10"/>
        <color rgb="FF000000"/>
        <rFont val="方正仿宋_GBK"/>
        <charset val="134"/>
      </rPr>
      <t>个水情分中心、</t>
    </r>
    <r>
      <rPr>
        <sz val="10"/>
        <color rgb="FF000000"/>
        <rFont val="Times New Roman"/>
        <charset val="134"/>
      </rPr>
      <t>102</t>
    </r>
    <r>
      <rPr>
        <sz val="10"/>
        <color rgb="FF000000"/>
        <rFont val="方正仿宋_GBK"/>
        <charset val="134"/>
      </rPr>
      <t>处遥测站点自养自修及物联网专线、</t>
    </r>
    <r>
      <rPr>
        <sz val="10"/>
        <color rgb="FF000000"/>
        <rFont val="Times New Roman"/>
        <charset val="134"/>
      </rPr>
      <t>83</t>
    </r>
    <r>
      <rPr>
        <sz val="10"/>
        <color rgb="FF000000"/>
        <rFont val="方正仿宋_GBK"/>
        <charset val="134"/>
      </rPr>
      <t>张物联网卡租用</t>
    </r>
  </si>
  <si>
    <r>
      <rPr>
        <sz val="10"/>
        <color rgb="FF000000"/>
        <rFont val="Times New Roman"/>
        <charset val="134"/>
      </rPr>
      <t>3</t>
    </r>
    <r>
      <rPr>
        <sz val="10"/>
        <color rgb="FF000000"/>
        <rFont val="方正仿宋_GBK"/>
        <charset val="134"/>
      </rPr>
      <t>、常州分局水情会商能力改造提升</t>
    </r>
  </si>
  <si>
    <t>苏州
分局</t>
  </si>
  <si>
    <r>
      <rPr>
        <sz val="10"/>
        <color rgb="FF000000"/>
        <rFont val="Times New Roman"/>
        <charset val="134"/>
      </rPr>
      <t>1</t>
    </r>
    <r>
      <rPr>
        <sz val="10"/>
        <color rgb="FF000000"/>
        <rFont val="方正仿宋_GBK"/>
        <charset val="134"/>
      </rPr>
      <t>、</t>
    </r>
    <r>
      <rPr>
        <sz val="10"/>
        <color rgb="FF000000"/>
        <rFont val="Times New Roman"/>
        <charset val="134"/>
      </rPr>
      <t>10</t>
    </r>
    <r>
      <rPr>
        <sz val="10"/>
        <color rgb="FF000000"/>
        <rFont val="方正仿宋_GBK"/>
        <charset val="134"/>
      </rPr>
      <t>处水文缆道、</t>
    </r>
    <r>
      <rPr>
        <sz val="10"/>
        <color rgb="FF000000"/>
        <rFont val="Times New Roman"/>
        <charset val="134"/>
      </rPr>
      <t>56</t>
    </r>
    <r>
      <rPr>
        <sz val="10"/>
        <color rgb="FF000000"/>
        <rFont val="方正仿宋_GBK"/>
        <charset val="134"/>
      </rPr>
      <t>处水位自记台、</t>
    </r>
    <r>
      <rPr>
        <sz val="10"/>
        <color rgb="FF000000"/>
        <rFont val="Times New Roman"/>
        <charset val="134"/>
      </rPr>
      <t>22</t>
    </r>
    <r>
      <rPr>
        <sz val="10"/>
        <color rgb="FF000000"/>
        <rFont val="方正仿宋_GBK"/>
        <charset val="134"/>
      </rPr>
      <t>处雨量观测场、</t>
    </r>
    <r>
      <rPr>
        <sz val="10"/>
        <color rgb="FF000000"/>
        <rFont val="Times New Roman"/>
        <charset val="134"/>
      </rPr>
      <t>59</t>
    </r>
    <r>
      <rPr>
        <sz val="10"/>
        <color rgb="FF000000"/>
        <rFont val="方正仿宋_GBK"/>
        <charset val="134"/>
      </rPr>
      <t>处地下水监测井、</t>
    </r>
    <r>
      <rPr>
        <sz val="10"/>
        <color rgb="FF000000"/>
        <rFont val="Times New Roman"/>
        <charset val="134"/>
      </rPr>
      <t>13</t>
    </r>
    <r>
      <rPr>
        <sz val="10"/>
        <color rgb="FF000000"/>
        <rFont val="方正仿宋_GBK"/>
        <charset val="134"/>
      </rPr>
      <t>处水质水量自动监测站日常维修养护</t>
    </r>
  </si>
  <si>
    <r>
      <rPr>
        <sz val="10"/>
        <color rgb="FF000000"/>
        <rFont val="Times New Roman"/>
        <charset val="134"/>
      </rPr>
      <t>2</t>
    </r>
    <r>
      <rPr>
        <sz val="10"/>
        <color rgb="FF000000"/>
        <rFont val="方正仿宋_GBK"/>
        <charset val="134"/>
      </rPr>
      <t>、</t>
    </r>
    <r>
      <rPr>
        <sz val="10"/>
        <color rgb="FF000000"/>
        <rFont val="Times New Roman"/>
        <charset val="134"/>
      </rPr>
      <t>1</t>
    </r>
    <r>
      <rPr>
        <sz val="10"/>
        <color rgb="FF000000"/>
        <rFont val="方正仿宋_GBK"/>
        <charset val="134"/>
      </rPr>
      <t>个水情分中心、</t>
    </r>
    <r>
      <rPr>
        <sz val="10"/>
        <color rgb="FF000000"/>
        <rFont val="Times New Roman"/>
        <charset val="134"/>
      </rPr>
      <t>54</t>
    </r>
    <r>
      <rPr>
        <sz val="10"/>
        <color rgb="FF000000"/>
        <rFont val="方正仿宋_GBK"/>
        <charset val="134"/>
      </rPr>
      <t>处遥测站点自养自修及物联网专线、</t>
    </r>
    <r>
      <rPr>
        <sz val="10"/>
        <color rgb="FF000000"/>
        <rFont val="Times New Roman"/>
        <charset val="134"/>
      </rPr>
      <t>99</t>
    </r>
    <r>
      <rPr>
        <sz val="10"/>
        <color rgb="FF000000"/>
        <rFont val="方正仿宋_GBK"/>
        <charset val="134"/>
      </rPr>
      <t>张物联网卡租用</t>
    </r>
  </si>
  <si>
    <r>
      <rPr>
        <sz val="10"/>
        <color rgb="FF000000"/>
        <rFont val="Times New Roman"/>
        <charset val="134"/>
      </rPr>
      <t>3</t>
    </r>
    <r>
      <rPr>
        <sz val="10"/>
        <color rgb="FF000000"/>
        <rFont val="方正仿宋_GBK"/>
        <charset val="134"/>
      </rPr>
      <t>、张家港闸（闸上游）水文站维修改造</t>
    </r>
  </si>
  <si>
    <r>
      <rPr>
        <sz val="10"/>
        <color rgb="FF000000"/>
        <rFont val="Times New Roman"/>
        <charset val="134"/>
      </rPr>
      <t>4</t>
    </r>
    <r>
      <rPr>
        <sz val="10"/>
        <color rgb="FF000000"/>
        <rFont val="方正仿宋_GBK"/>
        <charset val="134"/>
      </rPr>
      <t>、省水环境监测中心苏州分中心实验室更新改造</t>
    </r>
  </si>
  <si>
    <t>南通
分局</t>
  </si>
  <si>
    <r>
      <rPr>
        <sz val="10"/>
        <color rgb="FF000000"/>
        <rFont val="Times New Roman"/>
        <charset val="134"/>
      </rPr>
      <t>1</t>
    </r>
    <r>
      <rPr>
        <sz val="10"/>
        <color rgb="FF000000"/>
        <rFont val="方正仿宋_GBK"/>
        <charset val="134"/>
      </rPr>
      <t>、</t>
    </r>
    <r>
      <rPr>
        <sz val="10"/>
        <color rgb="FF000000"/>
        <rFont val="Times New Roman"/>
        <charset val="134"/>
      </rPr>
      <t>8</t>
    </r>
    <r>
      <rPr>
        <sz val="10"/>
        <color rgb="FF000000"/>
        <rFont val="方正仿宋_GBK"/>
        <charset val="134"/>
      </rPr>
      <t>处水文缆道、</t>
    </r>
    <r>
      <rPr>
        <sz val="10"/>
        <color rgb="FF000000"/>
        <rFont val="Times New Roman"/>
        <charset val="134"/>
      </rPr>
      <t>39</t>
    </r>
    <r>
      <rPr>
        <sz val="10"/>
        <color rgb="FF000000"/>
        <rFont val="方正仿宋_GBK"/>
        <charset val="134"/>
      </rPr>
      <t>处水位自记台、</t>
    </r>
    <r>
      <rPr>
        <sz val="10"/>
        <color rgb="FF000000"/>
        <rFont val="Times New Roman"/>
        <charset val="134"/>
      </rPr>
      <t>38</t>
    </r>
    <r>
      <rPr>
        <sz val="10"/>
        <color rgb="FF000000"/>
        <rFont val="方正仿宋_GBK"/>
        <charset val="134"/>
      </rPr>
      <t>处雨量观测场、</t>
    </r>
    <r>
      <rPr>
        <sz val="10"/>
        <color rgb="FF000000"/>
        <rFont val="Times New Roman"/>
        <charset val="134"/>
      </rPr>
      <t>57</t>
    </r>
    <r>
      <rPr>
        <sz val="10"/>
        <color rgb="FF000000"/>
        <rFont val="方正仿宋_GBK"/>
        <charset val="134"/>
      </rPr>
      <t>处地下水监测井、东灶港海洋潮位站日常维修养护</t>
    </r>
  </si>
  <si>
    <r>
      <rPr>
        <sz val="10"/>
        <color rgb="FF000000"/>
        <rFont val="Times New Roman"/>
        <charset val="134"/>
      </rPr>
      <t>2</t>
    </r>
    <r>
      <rPr>
        <sz val="10"/>
        <color rgb="FF000000"/>
        <rFont val="方正仿宋_GBK"/>
        <charset val="134"/>
      </rPr>
      <t>、</t>
    </r>
    <r>
      <rPr>
        <sz val="10"/>
        <color rgb="FF000000"/>
        <rFont val="Times New Roman"/>
        <charset val="134"/>
      </rPr>
      <t>1</t>
    </r>
    <r>
      <rPr>
        <sz val="10"/>
        <color rgb="FF000000"/>
        <rFont val="方正仿宋_GBK"/>
        <charset val="134"/>
      </rPr>
      <t>个水情分中心、</t>
    </r>
    <r>
      <rPr>
        <sz val="10"/>
        <color rgb="FF000000"/>
        <rFont val="Times New Roman"/>
        <charset val="134"/>
      </rPr>
      <t>63</t>
    </r>
    <r>
      <rPr>
        <sz val="10"/>
        <color rgb="FF000000"/>
        <rFont val="方正仿宋_GBK"/>
        <charset val="134"/>
      </rPr>
      <t>处遥测站点自养自修及物联网专线、</t>
    </r>
    <r>
      <rPr>
        <sz val="10"/>
        <color rgb="FF000000"/>
        <rFont val="Times New Roman"/>
        <charset val="134"/>
      </rPr>
      <t>146</t>
    </r>
    <r>
      <rPr>
        <sz val="10"/>
        <color rgb="FF000000"/>
        <rFont val="方正仿宋_GBK"/>
        <charset val="134"/>
      </rPr>
      <t>张物联网卡租用</t>
    </r>
  </si>
  <si>
    <r>
      <rPr>
        <sz val="10"/>
        <color rgb="FF000000"/>
        <rFont val="Times New Roman"/>
        <charset val="134"/>
      </rPr>
      <t>3</t>
    </r>
    <r>
      <rPr>
        <sz val="10"/>
        <color rgb="FF000000"/>
        <rFont val="方正仿宋_GBK"/>
        <charset val="134"/>
      </rPr>
      <t>、海安监测中心运行改造</t>
    </r>
  </si>
  <si>
    <t>连云港
分局</t>
  </si>
  <si>
    <r>
      <rPr>
        <sz val="10"/>
        <color rgb="FF000000"/>
        <rFont val="Times New Roman"/>
        <charset val="134"/>
      </rPr>
      <t>1</t>
    </r>
    <r>
      <rPr>
        <sz val="10"/>
        <color rgb="FF000000"/>
        <rFont val="方正仿宋_GBK"/>
        <charset val="134"/>
      </rPr>
      <t>、</t>
    </r>
    <r>
      <rPr>
        <sz val="10"/>
        <color rgb="FF000000"/>
        <rFont val="Times New Roman"/>
        <charset val="134"/>
      </rPr>
      <t>8</t>
    </r>
    <r>
      <rPr>
        <sz val="10"/>
        <color rgb="FF000000"/>
        <rFont val="方正仿宋_GBK"/>
        <charset val="134"/>
      </rPr>
      <t>处水文缆道、</t>
    </r>
    <r>
      <rPr>
        <sz val="10"/>
        <color rgb="FF000000"/>
        <rFont val="Times New Roman"/>
        <charset val="134"/>
      </rPr>
      <t>61</t>
    </r>
    <r>
      <rPr>
        <sz val="10"/>
        <color rgb="FF000000"/>
        <rFont val="方正仿宋_GBK"/>
        <charset val="134"/>
      </rPr>
      <t>处水位自记台、</t>
    </r>
    <r>
      <rPr>
        <sz val="10"/>
        <color rgb="FF000000"/>
        <rFont val="Times New Roman"/>
        <charset val="134"/>
      </rPr>
      <t>20</t>
    </r>
    <r>
      <rPr>
        <sz val="10"/>
        <color rgb="FF000000"/>
        <rFont val="方正仿宋_GBK"/>
        <charset val="134"/>
      </rPr>
      <t>处雨量观测场、</t>
    </r>
    <r>
      <rPr>
        <sz val="10"/>
        <color rgb="FF000000"/>
        <rFont val="Times New Roman"/>
        <charset val="134"/>
      </rPr>
      <t>66</t>
    </r>
    <r>
      <rPr>
        <sz val="10"/>
        <color rgb="FF000000"/>
        <rFont val="方正仿宋_GBK"/>
        <charset val="134"/>
      </rPr>
      <t>处地下水监测井、</t>
    </r>
    <r>
      <rPr>
        <sz val="10"/>
        <color rgb="FF000000"/>
        <rFont val="Times New Roman"/>
        <charset val="134"/>
      </rPr>
      <t>3</t>
    </r>
    <r>
      <rPr>
        <sz val="10"/>
        <color rgb="FF000000"/>
        <rFont val="方正仿宋_GBK"/>
        <charset val="134"/>
      </rPr>
      <t>处墒情站日常维修养护</t>
    </r>
  </si>
  <si>
    <r>
      <rPr>
        <sz val="10"/>
        <color rgb="FF000000"/>
        <rFont val="Times New Roman"/>
        <charset val="134"/>
      </rPr>
      <t>2</t>
    </r>
    <r>
      <rPr>
        <sz val="10"/>
        <color rgb="FF000000"/>
        <rFont val="方正仿宋_GBK"/>
        <charset val="134"/>
      </rPr>
      <t>、</t>
    </r>
    <r>
      <rPr>
        <sz val="10"/>
        <color rgb="FF000000"/>
        <rFont val="Times New Roman"/>
        <charset val="134"/>
      </rPr>
      <t>1</t>
    </r>
    <r>
      <rPr>
        <sz val="10"/>
        <color rgb="FF000000"/>
        <rFont val="方正仿宋_GBK"/>
        <charset val="134"/>
      </rPr>
      <t>个水情分中心、</t>
    </r>
    <r>
      <rPr>
        <sz val="10"/>
        <color rgb="FF000000"/>
        <rFont val="Times New Roman"/>
        <charset val="134"/>
      </rPr>
      <t>112</t>
    </r>
    <r>
      <rPr>
        <sz val="10"/>
        <color rgb="FF000000"/>
        <rFont val="方正仿宋_GBK"/>
        <charset val="134"/>
      </rPr>
      <t>处遥测站点自养自修及物联网专线、</t>
    </r>
    <r>
      <rPr>
        <sz val="10"/>
        <color rgb="FF000000"/>
        <rFont val="Times New Roman"/>
        <charset val="134"/>
      </rPr>
      <t>141</t>
    </r>
    <r>
      <rPr>
        <sz val="10"/>
        <color rgb="FF000000"/>
        <rFont val="方正仿宋_GBK"/>
        <charset val="134"/>
      </rPr>
      <t>张物联网卡租用</t>
    </r>
  </si>
  <si>
    <r>
      <rPr>
        <sz val="10"/>
        <color rgb="FF000000"/>
        <rFont val="Times New Roman"/>
        <charset val="134"/>
      </rPr>
      <t>3</t>
    </r>
    <r>
      <rPr>
        <sz val="10"/>
        <color rgb="FF000000"/>
        <rFont val="方正仿宋_GBK"/>
        <charset val="134"/>
      </rPr>
      <t>、</t>
    </r>
    <r>
      <rPr>
        <sz val="10"/>
        <color rgb="FF000000"/>
        <rFont val="Times New Roman"/>
        <charset val="134"/>
      </rPr>
      <t>2</t>
    </r>
    <r>
      <rPr>
        <sz val="10"/>
        <color rgb="FF000000"/>
        <rFont val="方正仿宋_GBK"/>
        <charset val="134"/>
      </rPr>
      <t>个水质自动监测站运维（凤凰嘴站、刘顶站）</t>
    </r>
  </si>
  <si>
    <r>
      <rPr>
        <sz val="10"/>
        <color rgb="FF000000"/>
        <rFont val="Times New Roman"/>
        <charset val="134"/>
      </rPr>
      <t>4</t>
    </r>
    <r>
      <rPr>
        <sz val="10"/>
        <color rgb="FF000000"/>
        <rFont val="方正仿宋_GBK"/>
        <charset val="134"/>
      </rPr>
      <t>、大兴镇水文站改造</t>
    </r>
  </si>
  <si>
    <t>淮安
分局</t>
  </si>
  <si>
    <r>
      <rPr>
        <sz val="10"/>
        <color rgb="FF000000"/>
        <rFont val="Times New Roman"/>
        <charset val="134"/>
      </rPr>
      <t>1</t>
    </r>
    <r>
      <rPr>
        <sz val="10"/>
        <color rgb="FF000000"/>
        <rFont val="方正仿宋_GBK"/>
        <charset val="134"/>
      </rPr>
      <t>、</t>
    </r>
    <r>
      <rPr>
        <sz val="10"/>
        <color rgb="FF000000"/>
        <rFont val="Times New Roman"/>
        <charset val="134"/>
      </rPr>
      <t>10</t>
    </r>
    <r>
      <rPr>
        <sz val="10"/>
        <color rgb="FF000000"/>
        <rFont val="方正仿宋_GBK"/>
        <charset val="134"/>
      </rPr>
      <t>处水文缆道、</t>
    </r>
    <r>
      <rPr>
        <sz val="10"/>
        <color rgb="FF000000"/>
        <rFont val="Times New Roman"/>
        <charset val="134"/>
      </rPr>
      <t>44</t>
    </r>
    <r>
      <rPr>
        <sz val="10"/>
        <color rgb="FF000000"/>
        <rFont val="方正仿宋_GBK"/>
        <charset val="134"/>
      </rPr>
      <t>处水位自记台、</t>
    </r>
    <r>
      <rPr>
        <sz val="10"/>
        <color rgb="FF000000"/>
        <rFont val="Times New Roman"/>
        <charset val="134"/>
      </rPr>
      <t>42</t>
    </r>
    <r>
      <rPr>
        <sz val="10"/>
        <color rgb="FF000000"/>
        <rFont val="方正仿宋_GBK"/>
        <charset val="134"/>
      </rPr>
      <t>处雨量观测场、</t>
    </r>
    <r>
      <rPr>
        <sz val="10"/>
        <color rgb="FF000000"/>
        <rFont val="Times New Roman"/>
        <charset val="134"/>
      </rPr>
      <t>51</t>
    </r>
    <r>
      <rPr>
        <sz val="10"/>
        <color rgb="FF000000"/>
        <rFont val="方正仿宋_GBK"/>
        <charset val="134"/>
      </rPr>
      <t>处地下水监测井、</t>
    </r>
    <r>
      <rPr>
        <sz val="10"/>
        <color rgb="FF000000"/>
        <rFont val="Times New Roman"/>
        <charset val="134"/>
      </rPr>
      <t>1</t>
    </r>
    <r>
      <rPr>
        <sz val="10"/>
        <color rgb="FF000000"/>
        <rFont val="方正仿宋_GBK"/>
        <charset val="134"/>
      </rPr>
      <t>处墒情站日常维修养护</t>
    </r>
  </si>
  <si>
    <r>
      <rPr>
        <sz val="10"/>
        <color rgb="FF000000"/>
        <rFont val="Times New Roman"/>
        <charset val="134"/>
      </rPr>
      <t>2</t>
    </r>
    <r>
      <rPr>
        <sz val="10"/>
        <color rgb="FF000000"/>
        <rFont val="方正仿宋_GBK"/>
        <charset val="134"/>
      </rPr>
      <t>、</t>
    </r>
    <r>
      <rPr>
        <sz val="10"/>
        <color rgb="FF000000"/>
        <rFont val="Times New Roman"/>
        <charset val="134"/>
      </rPr>
      <t>1</t>
    </r>
    <r>
      <rPr>
        <sz val="10"/>
        <color rgb="FF000000"/>
        <rFont val="方正仿宋_GBK"/>
        <charset val="134"/>
      </rPr>
      <t>个水情分中心、</t>
    </r>
    <r>
      <rPr>
        <sz val="10"/>
        <color rgb="FF000000"/>
        <rFont val="Times New Roman"/>
        <charset val="134"/>
      </rPr>
      <t>97</t>
    </r>
    <r>
      <rPr>
        <sz val="10"/>
        <color rgb="FF000000"/>
        <rFont val="方正仿宋_GBK"/>
        <charset val="134"/>
      </rPr>
      <t>处遥测站点自养自修及物联网专线、</t>
    </r>
    <r>
      <rPr>
        <sz val="10"/>
        <color rgb="FF000000"/>
        <rFont val="Times New Roman"/>
        <charset val="134"/>
      </rPr>
      <t>113</t>
    </r>
    <r>
      <rPr>
        <sz val="10"/>
        <color rgb="FF000000"/>
        <rFont val="方正仿宋_GBK"/>
        <charset val="134"/>
      </rPr>
      <t>张物联网卡租用</t>
    </r>
  </si>
  <si>
    <r>
      <rPr>
        <sz val="10"/>
        <color rgb="FF000000"/>
        <rFont val="Times New Roman"/>
        <charset val="134"/>
      </rPr>
      <t>3</t>
    </r>
    <r>
      <rPr>
        <sz val="10"/>
        <color rgb="FF000000"/>
        <rFont val="方正仿宋_GBK"/>
        <charset val="134"/>
      </rPr>
      <t>、苏北供水关滩水文站维修改造</t>
    </r>
  </si>
  <si>
    <r>
      <rPr>
        <sz val="10"/>
        <color rgb="FF000000"/>
        <rFont val="Times New Roman"/>
        <charset val="134"/>
      </rPr>
      <t>4</t>
    </r>
    <r>
      <rPr>
        <sz val="10"/>
        <color rgb="FF000000"/>
        <rFont val="方正仿宋_GBK"/>
        <charset val="134"/>
      </rPr>
      <t>、淮安分局档案室维修改造</t>
    </r>
  </si>
  <si>
    <t>盐城
分局</t>
  </si>
  <si>
    <r>
      <rPr>
        <sz val="10"/>
        <color rgb="FF000000"/>
        <rFont val="Times New Roman"/>
        <charset val="134"/>
      </rPr>
      <t>1</t>
    </r>
    <r>
      <rPr>
        <sz val="10"/>
        <color rgb="FF000000"/>
        <rFont val="方正仿宋_GBK"/>
        <charset val="134"/>
      </rPr>
      <t>、</t>
    </r>
    <r>
      <rPr>
        <sz val="10"/>
        <color rgb="FF000000"/>
        <rFont val="Times New Roman"/>
        <charset val="134"/>
      </rPr>
      <t>20</t>
    </r>
    <r>
      <rPr>
        <sz val="10"/>
        <color rgb="FF000000"/>
        <rFont val="方正仿宋_GBK"/>
        <charset val="134"/>
      </rPr>
      <t>处水文缆道、</t>
    </r>
    <r>
      <rPr>
        <sz val="10"/>
        <color rgb="FF000000"/>
        <rFont val="Times New Roman"/>
        <charset val="134"/>
      </rPr>
      <t>69</t>
    </r>
    <r>
      <rPr>
        <sz val="10"/>
        <color rgb="FF000000"/>
        <rFont val="方正仿宋_GBK"/>
        <charset val="134"/>
      </rPr>
      <t>处水位自记台、</t>
    </r>
    <r>
      <rPr>
        <sz val="10"/>
        <color rgb="FF000000"/>
        <rFont val="Times New Roman"/>
        <charset val="134"/>
      </rPr>
      <t>29</t>
    </r>
    <r>
      <rPr>
        <sz val="10"/>
        <color rgb="FF000000"/>
        <rFont val="方正仿宋_GBK"/>
        <charset val="134"/>
      </rPr>
      <t>处雨量观测场、</t>
    </r>
    <r>
      <rPr>
        <sz val="10"/>
        <color rgb="FF000000"/>
        <rFont val="Times New Roman"/>
        <charset val="134"/>
      </rPr>
      <t>84</t>
    </r>
    <r>
      <rPr>
        <sz val="10"/>
        <color rgb="FF000000"/>
        <rFont val="方正仿宋_GBK"/>
        <charset val="134"/>
      </rPr>
      <t>处地下水监测井、射阳港海洋潮位站、</t>
    </r>
    <r>
      <rPr>
        <sz val="10"/>
        <color rgb="FF000000"/>
        <rFont val="Times New Roman"/>
        <charset val="134"/>
      </rPr>
      <t>5</t>
    </r>
    <r>
      <rPr>
        <sz val="10"/>
        <color rgb="FF000000"/>
        <rFont val="方正仿宋_GBK"/>
        <charset val="134"/>
      </rPr>
      <t>处墒情站日常维修养护</t>
    </r>
  </si>
  <si>
    <r>
      <rPr>
        <sz val="10"/>
        <color rgb="FF000000"/>
        <rFont val="Times New Roman"/>
        <charset val="134"/>
      </rPr>
      <t>2</t>
    </r>
    <r>
      <rPr>
        <sz val="10"/>
        <color rgb="FF000000"/>
        <rFont val="方正仿宋_GBK"/>
        <charset val="134"/>
      </rPr>
      <t>、</t>
    </r>
    <r>
      <rPr>
        <sz val="10"/>
        <color rgb="FF000000"/>
        <rFont val="Times New Roman"/>
        <charset val="134"/>
      </rPr>
      <t>1</t>
    </r>
    <r>
      <rPr>
        <sz val="10"/>
        <color rgb="FF000000"/>
        <rFont val="方正仿宋_GBK"/>
        <charset val="134"/>
      </rPr>
      <t>个水情分中心、</t>
    </r>
    <r>
      <rPr>
        <sz val="10"/>
        <color rgb="FF000000"/>
        <rFont val="Times New Roman"/>
        <charset val="134"/>
      </rPr>
      <t>167</t>
    </r>
    <r>
      <rPr>
        <sz val="10"/>
        <color rgb="FF000000"/>
        <rFont val="方正仿宋_GBK"/>
        <charset val="134"/>
      </rPr>
      <t>处遥测站点自养自修及物联网专线、</t>
    </r>
    <r>
      <rPr>
        <sz val="10"/>
        <color rgb="FF000000"/>
        <rFont val="Times New Roman"/>
        <charset val="134"/>
      </rPr>
      <t>327</t>
    </r>
    <r>
      <rPr>
        <sz val="10"/>
        <color rgb="FF000000"/>
        <rFont val="方正仿宋_GBK"/>
        <charset val="134"/>
      </rPr>
      <t>张物联网卡租用</t>
    </r>
  </si>
  <si>
    <r>
      <rPr>
        <sz val="10"/>
        <color rgb="FF000000"/>
        <rFont val="Times New Roman"/>
        <charset val="134"/>
      </rPr>
      <t>3</t>
    </r>
    <r>
      <rPr>
        <sz val="10"/>
        <color rgb="FF000000"/>
        <rFont val="方正仿宋_GBK"/>
        <charset val="134"/>
      </rPr>
      <t>、射阳港潮位站钢管桩海生物清理及阴极防护</t>
    </r>
  </si>
  <si>
    <r>
      <rPr>
        <sz val="10"/>
        <color rgb="FF000000"/>
        <rFont val="Times New Roman"/>
        <charset val="134"/>
      </rPr>
      <t>4</t>
    </r>
    <r>
      <rPr>
        <sz val="10"/>
        <color rgb="FF000000"/>
        <rFont val="方正仿宋_GBK"/>
        <charset val="134"/>
      </rPr>
      <t>、四卯酉闸水文站全自动测流缆道系统改造</t>
    </r>
  </si>
  <si>
    <t>扬州
分局</t>
  </si>
  <si>
    <r>
      <rPr>
        <sz val="10"/>
        <color rgb="FF000000"/>
        <rFont val="Times New Roman"/>
        <charset val="134"/>
      </rPr>
      <t>1</t>
    </r>
    <r>
      <rPr>
        <sz val="10"/>
        <color rgb="FF000000"/>
        <rFont val="方正仿宋_GBK"/>
        <charset val="134"/>
      </rPr>
      <t>、</t>
    </r>
    <r>
      <rPr>
        <sz val="10"/>
        <color rgb="FF000000"/>
        <rFont val="Times New Roman"/>
        <charset val="134"/>
      </rPr>
      <t>1</t>
    </r>
    <r>
      <rPr>
        <sz val="10"/>
        <color rgb="FF000000"/>
        <rFont val="方正仿宋_GBK"/>
        <charset val="134"/>
      </rPr>
      <t>处水文缆道、</t>
    </r>
    <r>
      <rPr>
        <sz val="10"/>
        <color rgb="FF000000"/>
        <rFont val="Times New Roman"/>
        <charset val="134"/>
      </rPr>
      <t>54</t>
    </r>
    <r>
      <rPr>
        <sz val="10"/>
        <color rgb="FF000000"/>
        <rFont val="方正仿宋_GBK"/>
        <charset val="134"/>
      </rPr>
      <t>处水位自记台、</t>
    </r>
    <r>
      <rPr>
        <sz val="10"/>
        <color rgb="FF000000"/>
        <rFont val="Times New Roman"/>
        <charset val="134"/>
      </rPr>
      <t>37</t>
    </r>
    <r>
      <rPr>
        <sz val="10"/>
        <color rgb="FF000000"/>
        <rFont val="方正仿宋_GBK"/>
        <charset val="134"/>
      </rPr>
      <t>处雨量观测场、</t>
    </r>
    <r>
      <rPr>
        <sz val="10"/>
        <color rgb="FF000000"/>
        <rFont val="Times New Roman"/>
        <charset val="134"/>
      </rPr>
      <t>34</t>
    </r>
    <r>
      <rPr>
        <sz val="10"/>
        <color rgb="FF000000"/>
        <rFont val="方正仿宋_GBK"/>
        <charset val="134"/>
      </rPr>
      <t>处地下水监测井、</t>
    </r>
    <r>
      <rPr>
        <sz val="10"/>
        <color rgb="FF000000"/>
        <rFont val="Times New Roman"/>
        <charset val="134"/>
      </rPr>
      <t>3</t>
    </r>
    <r>
      <rPr>
        <sz val="10"/>
        <color rgb="FF000000"/>
        <rFont val="方正仿宋_GBK"/>
        <charset val="134"/>
      </rPr>
      <t>处墒情站日常维修养护</t>
    </r>
  </si>
  <si>
    <r>
      <rPr>
        <sz val="10"/>
        <color rgb="FF000000"/>
        <rFont val="Times New Roman"/>
        <charset val="134"/>
      </rPr>
      <t>2</t>
    </r>
    <r>
      <rPr>
        <sz val="10"/>
        <color rgb="FF000000"/>
        <rFont val="方正仿宋_GBK"/>
        <charset val="134"/>
      </rPr>
      <t>、</t>
    </r>
    <r>
      <rPr>
        <sz val="10"/>
        <color rgb="FF000000"/>
        <rFont val="Times New Roman"/>
        <charset val="134"/>
      </rPr>
      <t>1</t>
    </r>
    <r>
      <rPr>
        <sz val="10"/>
        <color rgb="FF000000"/>
        <rFont val="方正仿宋_GBK"/>
        <charset val="134"/>
      </rPr>
      <t>个水情分中心、</t>
    </r>
    <r>
      <rPr>
        <sz val="10"/>
        <color rgb="FF000000"/>
        <rFont val="Times New Roman"/>
        <charset val="134"/>
      </rPr>
      <t>99</t>
    </r>
    <r>
      <rPr>
        <sz val="10"/>
        <color rgb="FF000000"/>
        <rFont val="方正仿宋_GBK"/>
        <charset val="134"/>
      </rPr>
      <t>处遥测站点自养自修及物联网专线、</t>
    </r>
    <r>
      <rPr>
        <sz val="10"/>
        <color rgb="FF000000"/>
        <rFont val="Times New Roman"/>
        <charset val="134"/>
      </rPr>
      <t>193</t>
    </r>
    <r>
      <rPr>
        <sz val="10"/>
        <color rgb="FF000000"/>
        <rFont val="方正仿宋_GBK"/>
        <charset val="134"/>
      </rPr>
      <t>张物联网卡租用</t>
    </r>
  </si>
  <si>
    <r>
      <rPr>
        <sz val="10"/>
        <color rgb="FF000000"/>
        <rFont val="Times New Roman"/>
        <charset val="134"/>
      </rPr>
      <t>3</t>
    </r>
    <r>
      <rPr>
        <sz val="10"/>
        <color rgb="FF000000"/>
        <rFont val="方正仿宋_GBK"/>
        <charset val="134"/>
      </rPr>
      <t>、陆庄水位站除险改造</t>
    </r>
  </si>
  <si>
    <r>
      <rPr>
        <sz val="10"/>
        <color rgb="FF000000"/>
        <rFont val="Times New Roman"/>
        <charset val="134"/>
      </rPr>
      <t>4</t>
    </r>
    <r>
      <rPr>
        <sz val="10"/>
        <color rgb="FF000000"/>
        <rFont val="方正仿宋_GBK"/>
        <charset val="134"/>
      </rPr>
      <t>、中小河流大桥、高邮（北）水位站更新改造</t>
    </r>
  </si>
  <si>
    <t>镇江
分局</t>
  </si>
  <si>
    <r>
      <rPr>
        <sz val="10"/>
        <color rgb="FF000000"/>
        <rFont val="Times New Roman"/>
        <charset val="134"/>
      </rPr>
      <t>1</t>
    </r>
    <r>
      <rPr>
        <sz val="10"/>
        <color rgb="FF000000"/>
        <rFont val="方正仿宋_GBK"/>
        <charset val="134"/>
      </rPr>
      <t>、</t>
    </r>
    <r>
      <rPr>
        <sz val="10"/>
        <color rgb="FF000000"/>
        <rFont val="Times New Roman"/>
        <charset val="134"/>
      </rPr>
      <t>8</t>
    </r>
    <r>
      <rPr>
        <sz val="10"/>
        <color rgb="FF000000"/>
        <rFont val="方正仿宋_GBK"/>
        <charset val="134"/>
      </rPr>
      <t>处水文缆道、</t>
    </r>
    <r>
      <rPr>
        <sz val="10"/>
        <color rgb="FF000000"/>
        <rFont val="Times New Roman"/>
        <charset val="134"/>
      </rPr>
      <t>21</t>
    </r>
    <r>
      <rPr>
        <sz val="10"/>
        <color rgb="FF000000"/>
        <rFont val="方正仿宋_GBK"/>
        <charset val="134"/>
      </rPr>
      <t>处水位自记台、</t>
    </r>
    <r>
      <rPr>
        <sz val="10"/>
        <color rgb="FF000000"/>
        <rFont val="Times New Roman"/>
        <charset val="134"/>
      </rPr>
      <t>20</t>
    </r>
    <r>
      <rPr>
        <sz val="10"/>
        <color rgb="FF000000"/>
        <rFont val="方正仿宋_GBK"/>
        <charset val="134"/>
      </rPr>
      <t>处雨量观测场、</t>
    </r>
    <r>
      <rPr>
        <sz val="10"/>
        <color rgb="FF000000"/>
        <rFont val="Times New Roman"/>
        <charset val="134"/>
      </rPr>
      <t>20</t>
    </r>
    <r>
      <rPr>
        <sz val="10"/>
        <color rgb="FF000000"/>
        <rFont val="方正仿宋_GBK"/>
        <charset val="134"/>
      </rPr>
      <t>处地下水监测井、</t>
    </r>
    <r>
      <rPr>
        <sz val="10"/>
        <color rgb="FF000000"/>
        <rFont val="Times New Roman"/>
        <charset val="134"/>
      </rPr>
      <t>2</t>
    </r>
    <r>
      <rPr>
        <sz val="10"/>
        <color rgb="FF000000"/>
        <rFont val="方正仿宋_GBK"/>
        <charset val="134"/>
      </rPr>
      <t>处墒情站日常维修养护</t>
    </r>
  </si>
  <si>
    <r>
      <rPr>
        <sz val="10"/>
        <color rgb="FF000000"/>
        <rFont val="Times New Roman"/>
        <charset val="134"/>
      </rPr>
      <t>2</t>
    </r>
    <r>
      <rPr>
        <sz val="10"/>
        <color rgb="FF000000"/>
        <rFont val="方正仿宋_GBK"/>
        <charset val="134"/>
      </rPr>
      <t>、</t>
    </r>
    <r>
      <rPr>
        <sz val="10"/>
        <color rgb="FF000000"/>
        <rFont val="Times New Roman"/>
        <charset val="134"/>
      </rPr>
      <t>1</t>
    </r>
    <r>
      <rPr>
        <sz val="10"/>
        <color rgb="FF000000"/>
        <rFont val="方正仿宋_GBK"/>
        <charset val="134"/>
      </rPr>
      <t>个水情分中心、</t>
    </r>
    <r>
      <rPr>
        <sz val="10"/>
        <color rgb="FF000000"/>
        <rFont val="Times New Roman"/>
        <charset val="134"/>
      </rPr>
      <t>71</t>
    </r>
    <r>
      <rPr>
        <sz val="10"/>
        <color rgb="FF000000"/>
        <rFont val="方正仿宋_GBK"/>
        <charset val="134"/>
      </rPr>
      <t>处遥测站点自养自修及物联网专线、</t>
    </r>
    <r>
      <rPr>
        <sz val="10"/>
        <color rgb="FF000000"/>
        <rFont val="Times New Roman"/>
        <charset val="134"/>
      </rPr>
      <t>68</t>
    </r>
    <r>
      <rPr>
        <sz val="10"/>
        <color rgb="FF000000"/>
        <rFont val="方正仿宋_GBK"/>
        <charset val="134"/>
      </rPr>
      <t>张物联网卡租用</t>
    </r>
  </si>
  <si>
    <r>
      <rPr>
        <sz val="10"/>
        <color rgb="FF000000"/>
        <rFont val="Times New Roman"/>
        <charset val="134"/>
      </rPr>
      <t>3</t>
    </r>
    <r>
      <rPr>
        <sz val="10"/>
        <color rgb="FF000000"/>
        <rFont val="方正仿宋_GBK"/>
        <charset val="134"/>
      </rPr>
      <t>、</t>
    </r>
    <r>
      <rPr>
        <sz val="10"/>
        <color rgb="FF000000"/>
        <rFont val="Times New Roman"/>
        <charset val="134"/>
      </rPr>
      <t>1</t>
    </r>
    <r>
      <rPr>
        <sz val="10"/>
        <color rgb="FF000000"/>
        <rFont val="方正仿宋_GBK"/>
        <charset val="134"/>
      </rPr>
      <t>个水质自动监测站运维（谏壁闸）</t>
    </r>
  </si>
  <si>
    <r>
      <rPr>
        <sz val="10"/>
        <color rgb="FF000000"/>
        <rFont val="Times New Roman"/>
        <charset val="134"/>
      </rPr>
      <t>4</t>
    </r>
    <r>
      <rPr>
        <sz val="10"/>
        <color rgb="FF000000"/>
        <rFont val="方正仿宋_GBK"/>
        <charset val="134"/>
      </rPr>
      <t>、镇江下蜀水位站等</t>
    </r>
    <r>
      <rPr>
        <sz val="10"/>
        <color rgb="FF000000"/>
        <rFont val="Times New Roman"/>
        <charset val="134"/>
      </rPr>
      <t>6</t>
    </r>
    <r>
      <rPr>
        <sz val="10"/>
        <color rgb="FF000000"/>
        <rFont val="方正仿宋_GBK"/>
        <charset val="134"/>
      </rPr>
      <t>处中小河流部分测站改造</t>
    </r>
  </si>
  <si>
    <r>
      <rPr>
        <sz val="10"/>
        <color rgb="FF000000"/>
        <rFont val="Times New Roman"/>
        <charset val="134"/>
      </rPr>
      <t>5</t>
    </r>
    <r>
      <rPr>
        <sz val="10"/>
        <color rgb="FF000000"/>
        <rFont val="方正仿宋_GBK"/>
        <charset val="134"/>
      </rPr>
      <t>、新孟河闸水文站缆道系统改造</t>
    </r>
  </si>
  <si>
    <r>
      <rPr>
        <sz val="10"/>
        <color rgb="FF000000"/>
        <rFont val="Times New Roman"/>
        <charset val="134"/>
      </rPr>
      <t>6</t>
    </r>
    <r>
      <rPr>
        <sz val="10"/>
        <color rgb="FF000000"/>
        <rFont val="方正仿宋_GBK"/>
        <charset val="134"/>
      </rPr>
      <t>、镇江分局</t>
    </r>
    <r>
      <rPr>
        <sz val="10"/>
        <color rgb="FF000000"/>
        <rFont val="Times New Roman"/>
        <charset val="134"/>
      </rPr>
      <t>10KV</t>
    </r>
    <r>
      <rPr>
        <sz val="10"/>
        <color rgb="FF000000"/>
        <rFont val="方正仿宋_GBK"/>
        <charset val="134"/>
      </rPr>
      <t>厢变电气改造及句容监测中心生产业务用房老旧线路改造项目</t>
    </r>
  </si>
  <si>
    <t>泰州
分局</t>
  </si>
  <si>
    <r>
      <rPr>
        <sz val="10"/>
        <color rgb="FF000000"/>
        <rFont val="Times New Roman"/>
        <charset val="134"/>
      </rPr>
      <t>1</t>
    </r>
    <r>
      <rPr>
        <sz val="10"/>
        <color rgb="FF000000"/>
        <rFont val="方正仿宋_GBK"/>
        <charset val="134"/>
      </rPr>
      <t>、</t>
    </r>
    <r>
      <rPr>
        <sz val="10"/>
        <color rgb="FF000000"/>
        <rFont val="Times New Roman"/>
        <charset val="134"/>
      </rPr>
      <t>5</t>
    </r>
    <r>
      <rPr>
        <sz val="10"/>
        <color rgb="FF000000"/>
        <rFont val="方正仿宋_GBK"/>
        <charset val="134"/>
      </rPr>
      <t>处水文缆道、</t>
    </r>
    <r>
      <rPr>
        <sz val="10"/>
        <color rgb="FF000000"/>
        <rFont val="Times New Roman"/>
        <charset val="134"/>
      </rPr>
      <t>36</t>
    </r>
    <r>
      <rPr>
        <sz val="10"/>
        <color rgb="FF000000"/>
        <rFont val="方正仿宋_GBK"/>
        <charset val="134"/>
      </rPr>
      <t>处水位自记台、</t>
    </r>
    <r>
      <rPr>
        <sz val="10"/>
        <color rgb="FF000000"/>
        <rFont val="Times New Roman"/>
        <charset val="134"/>
      </rPr>
      <t>14</t>
    </r>
    <r>
      <rPr>
        <sz val="10"/>
        <color rgb="FF000000"/>
        <rFont val="方正仿宋_GBK"/>
        <charset val="134"/>
      </rPr>
      <t>处雨量观测场、</t>
    </r>
    <r>
      <rPr>
        <sz val="10"/>
        <color rgb="FF000000"/>
        <rFont val="Times New Roman"/>
        <charset val="134"/>
      </rPr>
      <t>29</t>
    </r>
    <r>
      <rPr>
        <sz val="10"/>
        <color rgb="FF000000"/>
        <rFont val="方正仿宋_GBK"/>
        <charset val="134"/>
      </rPr>
      <t>处地下水监测井日常维修养护</t>
    </r>
  </si>
  <si>
    <r>
      <rPr>
        <sz val="10"/>
        <color rgb="FF000000"/>
        <rFont val="Times New Roman"/>
        <charset val="134"/>
      </rPr>
      <t>2</t>
    </r>
    <r>
      <rPr>
        <sz val="10"/>
        <color rgb="FF000000"/>
        <rFont val="方正仿宋_GBK"/>
        <charset val="134"/>
      </rPr>
      <t>、</t>
    </r>
    <r>
      <rPr>
        <sz val="10"/>
        <color rgb="FF000000"/>
        <rFont val="Times New Roman"/>
        <charset val="134"/>
      </rPr>
      <t>1</t>
    </r>
    <r>
      <rPr>
        <sz val="10"/>
        <color rgb="FF000000"/>
        <rFont val="方正仿宋_GBK"/>
        <charset val="134"/>
      </rPr>
      <t>个水情分中心、</t>
    </r>
    <r>
      <rPr>
        <sz val="10"/>
        <color rgb="FF000000"/>
        <rFont val="Times New Roman"/>
        <charset val="134"/>
      </rPr>
      <t>117</t>
    </r>
    <r>
      <rPr>
        <sz val="10"/>
        <color rgb="FF000000"/>
        <rFont val="方正仿宋_GBK"/>
        <charset val="134"/>
      </rPr>
      <t>处遥测站点自养自修及物联网专线、</t>
    </r>
    <r>
      <rPr>
        <sz val="10"/>
        <color rgb="FF000000"/>
        <rFont val="Times New Roman"/>
        <charset val="134"/>
      </rPr>
      <t>217</t>
    </r>
    <r>
      <rPr>
        <sz val="10"/>
        <color rgb="FF000000"/>
        <rFont val="方正仿宋_GBK"/>
        <charset val="134"/>
      </rPr>
      <t>张物联网卡租用</t>
    </r>
  </si>
  <si>
    <r>
      <rPr>
        <sz val="10"/>
        <color rgb="FF000000"/>
        <rFont val="Times New Roman"/>
        <charset val="134"/>
      </rPr>
      <t>3</t>
    </r>
    <r>
      <rPr>
        <sz val="10"/>
        <color rgb="FF000000"/>
        <rFont val="方正仿宋_GBK"/>
        <charset val="134"/>
      </rPr>
      <t>、陶庄、姜堰（姜）、港口等水位站改造项目</t>
    </r>
  </si>
  <si>
    <r>
      <rPr>
        <sz val="10"/>
        <color rgb="FF000000"/>
        <rFont val="Times New Roman"/>
        <charset val="134"/>
      </rPr>
      <t>4</t>
    </r>
    <r>
      <rPr>
        <sz val="10"/>
        <color rgb="FF000000"/>
        <rFont val="方正仿宋_GBK"/>
        <charset val="134"/>
      </rPr>
      <t>、泰州市高时空分辨率测雨网络建设</t>
    </r>
  </si>
  <si>
    <r>
      <rPr>
        <sz val="10"/>
        <color rgb="FF000000"/>
        <rFont val="Times New Roman"/>
        <charset val="134"/>
      </rPr>
      <t>5</t>
    </r>
    <r>
      <rPr>
        <sz val="10"/>
        <color rgb="FF000000"/>
        <rFont val="方正仿宋_GBK"/>
        <charset val="134"/>
      </rPr>
      <t>、省水环境监测中心泰州分中心通风系统、防水及排水设施改造</t>
    </r>
  </si>
  <si>
    <r>
      <rPr>
        <sz val="10"/>
        <color rgb="FF000000"/>
        <rFont val="Times New Roman"/>
        <charset val="134"/>
      </rPr>
      <t>6</t>
    </r>
    <r>
      <rPr>
        <sz val="10"/>
        <color rgb="FF000000"/>
        <rFont val="方正仿宋_GBK"/>
        <charset val="134"/>
      </rPr>
      <t>、高港闸水文站缆道测流系统改造</t>
    </r>
  </si>
  <si>
    <t>宿迁
分局</t>
  </si>
  <si>
    <r>
      <rPr>
        <sz val="10"/>
        <color rgb="FF000000"/>
        <rFont val="Times New Roman"/>
        <charset val="134"/>
      </rPr>
      <t>1</t>
    </r>
    <r>
      <rPr>
        <sz val="10"/>
        <color rgb="FF000000"/>
        <rFont val="方正仿宋_GBK"/>
        <charset val="134"/>
      </rPr>
      <t>、</t>
    </r>
    <r>
      <rPr>
        <sz val="10"/>
        <color rgb="FF000000"/>
        <rFont val="Times New Roman"/>
        <charset val="134"/>
      </rPr>
      <t>12</t>
    </r>
    <r>
      <rPr>
        <sz val="10"/>
        <color rgb="FF000000"/>
        <rFont val="方正仿宋_GBK"/>
        <charset val="134"/>
      </rPr>
      <t>处水文缆道、</t>
    </r>
    <r>
      <rPr>
        <sz val="10"/>
        <color rgb="FF000000"/>
        <rFont val="Times New Roman"/>
        <charset val="134"/>
      </rPr>
      <t>23</t>
    </r>
    <r>
      <rPr>
        <sz val="10"/>
        <color rgb="FF000000"/>
        <rFont val="方正仿宋_GBK"/>
        <charset val="134"/>
      </rPr>
      <t>处水位自记台、</t>
    </r>
    <r>
      <rPr>
        <sz val="10"/>
        <color rgb="FF000000"/>
        <rFont val="Times New Roman"/>
        <charset val="134"/>
      </rPr>
      <t>7</t>
    </r>
    <r>
      <rPr>
        <sz val="10"/>
        <color rgb="FF000000"/>
        <rFont val="方正仿宋_GBK"/>
        <charset val="134"/>
      </rPr>
      <t>处雨量观测场、</t>
    </r>
    <r>
      <rPr>
        <sz val="10"/>
        <color rgb="FF000000"/>
        <rFont val="Times New Roman"/>
        <charset val="134"/>
      </rPr>
      <t>48</t>
    </r>
    <r>
      <rPr>
        <sz val="10"/>
        <color rgb="FF000000"/>
        <rFont val="方正仿宋_GBK"/>
        <charset val="134"/>
      </rPr>
      <t>处地下水监测井、</t>
    </r>
    <r>
      <rPr>
        <sz val="10"/>
        <color rgb="FF000000"/>
        <rFont val="Times New Roman"/>
        <charset val="134"/>
      </rPr>
      <t>4</t>
    </r>
    <r>
      <rPr>
        <sz val="10"/>
        <color rgb="FF000000"/>
        <rFont val="方正仿宋_GBK"/>
        <charset val="134"/>
      </rPr>
      <t>处墒情站日常维修养护</t>
    </r>
  </si>
  <si>
    <r>
      <rPr>
        <sz val="10"/>
        <color rgb="FF000000"/>
        <rFont val="Times New Roman"/>
        <charset val="134"/>
      </rPr>
      <t>2</t>
    </r>
    <r>
      <rPr>
        <sz val="10"/>
        <color rgb="FF000000"/>
        <rFont val="方正仿宋_GBK"/>
        <charset val="134"/>
      </rPr>
      <t>、</t>
    </r>
    <r>
      <rPr>
        <sz val="10"/>
        <color rgb="FF000000"/>
        <rFont val="Times New Roman"/>
        <charset val="134"/>
      </rPr>
      <t>1</t>
    </r>
    <r>
      <rPr>
        <sz val="10"/>
        <color rgb="FF000000"/>
        <rFont val="方正仿宋_GBK"/>
        <charset val="134"/>
      </rPr>
      <t>个水情分中心、</t>
    </r>
    <r>
      <rPr>
        <sz val="10"/>
        <color rgb="FF000000"/>
        <rFont val="Times New Roman"/>
        <charset val="134"/>
      </rPr>
      <t>93</t>
    </r>
    <r>
      <rPr>
        <sz val="10"/>
        <color rgb="FF000000"/>
        <rFont val="方正仿宋_GBK"/>
        <charset val="134"/>
      </rPr>
      <t>处遥测站点运维及物联网专线</t>
    </r>
    <r>
      <rPr>
        <sz val="10"/>
        <color rgb="FF000000"/>
        <rFont val="Times New Roman"/>
        <charset val="134"/>
      </rPr>
      <t>140</t>
    </r>
    <r>
      <rPr>
        <sz val="10"/>
        <color rgb="FF000000"/>
        <rFont val="方正仿宋_GBK"/>
        <charset val="134"/>
      </rPr>
      <t>张物联网卡租用</t>
    </r>
  </si>
  <si>
    <r>
      <rPr>
        <sz val="10"/>
        <color rgb="FF000000"/>
        <rFont val="Times New Roman"/>
        <charset val="134"/>
      </rPr>
      <t>3</t>
    </r>
    <r>
      <rPr>
        <sz val="10"/>
        <color rgb="FF000000"/>
        <rFont val="方正仿宋_GBK"/>
        <charset val="134"/>
      </rPr>
      <t>、下草湾水文站等</t>
    </r>
    <r>
      <rPr>
        <sz val="10"/>
        <color rgb="FF000000"/>
        <rFont val="Times New Roman"/>
        <charset val="134"/>
      </rPr>
      <t>6</t>
    </r>
    <r>
      <rPr>
        <sz val="10"/>
        <color rgb="FF000000"/>
        <rFont val="方正仿宋_GBK"/>
        <charset val="134"/>
      </rPr>
      <t>处站点安全隐患整治</t>
    </r>
  </si>
  <si>
    <r>
      <rPr>
        <sz val="10"/>
        <color rgb="FF000000"/>
        <rFont val="Times New Roman"/>
        <charset val="134"/>
      </rPr>
      <t>4</t>
    </r>
    <r>
      <rPr>
        <sz val="10"/>
        <color rgb="FF000000"/>
        <rFont val="方正仿宋_GBK"/>
        <charset val="134"/>
      </rPr>
      <t>、刘桥水文站维修改造</t>
    </r>
  </si>
  <si>
    <r>
      <rPr>
        <sz val="10"/>
        <color rgb="FF000000"/>
        <rFont val="Times New Roman"/>
        <charset val="134"/>
      </rPr>
      <t>5</t>
    </r>
    <r>
      <rPr>
        <sz val="10"/>
        <color rgb="FF000000"/>
        <rFont val="方正仿宋_GBK"/>
        <charset val="134"/>
      </rPr>
      <t>、吴郭等</t>
    </r>
    <r>
      <rPr>
        <sz val="10"/>
        <color rgb="FF000000"/>
        <rFont val="Times New Roman"/>
        <charset val="134"/>
      </rPr>
      <t>4</t>
    </r>
    <r>
      <rPr>
        <sz val="10"/>
        <color rgb="FF000000"/>
        <rFont val="方正仿宋_GBK"/>
        <charset val="134"/>
      </rPr>
      <t>处墒情站监测能力提升</t>
    </r>
  </si>
  <si>
    <t>数字
中心</t>
  </si>
  <si>
    <r>
      <rPr>
        <sz val="10"/>
        <color rgb="FF000000"/>
        <rFont val="Times New Roman"/>
        <charset val="134"/>
      </rPr>
      <t>1</t>
    </r>
    <r>
      <rPr>
        <sz val="10"/>
        <color rgb="FF000000"/>
        <rFont val="方正仿宋_GBK"/>
        <charset val="134"/>
      </rPr>
      <t>、省水文档案馆、东部水文仪器检定中心及附属设施维护</t>
    </r>
  </si>
  <si>
    <t>骆运
管理处</t>
  </si>
  <si>
    <r>
      <rPr>
        <sz val="10"/>
        <color rgb="FF000000"/>
        <rFont val="Times New Roman"/>
        <charset val="134"/>
      </rPr>
      <t>1</t>
    </r>
    <r>
      <rPr>
        <sz val="10"/>
        <color rgb="FF000000"/>
        <rFont val="方正仿宋_GBK"/>
        <charset val="134"/>
      </rPr>
      <t>、</t>
    </r>
    <r>
      <rPr>
        <sz val="10"/>
        <color rgb="FF000000"/>
        <rFont val="Times New Roman"/>
        <charset val="134"/>
      </rPr>
      <t>7</t>
    </r>
    <r>
      <rPr>
        <sz val="10"/>
        <color rgb="FF000000"/>
        <rFont val="方正仿宋_GBK"/>
        <charset val="134"/>
      </rPr>
      <t>处水文缆道、</t>
    </r>
    <r>
      <rPr>
        <sz val="10"/>
        <color rgb="FF000000"/>
        <rFont val="Times New Roman"/>
        <charset val="134"/>
      </rPr>
      <t>23</t>
    </r>
    <r>
      <rPr>
        <sz val="10"/>
        <color rgb="FF000000"/>
        <rFont val="方正仿宋_GBK"/>
        <charset val="134"/>
      </rPr>
      <t>处水位自记台、</t>
    </r>
    <r>
      <rPr>
        <sz val="10"/>
        <color rgb="FF000000"/>
        <rFont val="Times New Roman"/>
        <charset val="134"/>
      </rPr>
      <t>5</t>
    </r>
    <r>
      <rPr>
        <sz val="10"/>
        <color rgb="FF000000"/>
        <rFont val="方正仿宋_GBK"/>
        <charset val="134"/>
      </rPr>
      <t>处雨量观测场日常维修养护</t>
    </r>
  </si>
  <si>
    <r>
      <rPr>
        <sz val="10"/>
        <color rgb="FF000000"/>
        <rFont val="Times New Roman"/>
        <charset val="134"/>
      </rPr>
      <t>2</t>
    </r>
    <r>
      <rPr>
        <sz val="10"/>
        <color rgb="FF000000"/>
        <rFont val="方正仿宋_GBK"/>
        <charset val="134"/>
      </rPr>
      <t>、</t>
    </r>
    <r>
      <rPr>
        <sz val="10"/>
        <color rgb="FF000000"/>
        <rFont val="Times New Roman"/>
        <charset val="134"/>
      </rPr>
      <t>1</t>
    </r>
    <r>
      <rPr>
        <sz val="10"/>
        <color rgb="FF000000"/>
        <rFont val="方正仿宋_GBK"/>
        <charset val="134"/>
      </rPr>
      <t>个水情分中心、</t>
    </r>
    <r>
      <rPr>
        <sz val="10"/>
        <color rgb="FF000000"/>
        <rFont val="Times New Roman"/>
        <charset val="134"/>
      </rPr>
      <t>25</t>
    </r>
    <r>
      <rPr>
        <sz val="10"/>
        <color rgb="FF000000"/>
        <rFont val="方正仿宋_GBK"/>
        <charset val="134"/>
      </rPr>
      <t>处遥测站点自养自修及物联网专线</t>
    </r>
    <r>
      <rPr>
        <sz val="10"/>
        <color rgb="FF000000"/>
        <rFont val="Times New Roman"/>
        <charset val="134"/>
      </rPr>
      <t>26</t>
    </r>
    <r>
      <rPr>
        <sz val="10"/>
        <color rgb="FF000000"/>
        <rFont val="方正仿宋_GBK"/>
        <charset val="134"/>
      </rPr>
      <t>张物联网卡租用</t>
    </r>
  </si>
  <si>
    <r>
      <rPr>
        <sz val="10"/>
        <color rgb="FF000000"/>
        <rFont val="方正仿宋_GBK"/>
        <charset val="134"/>
      </rPr>
      <t>淮沭新河管理处</t>
    </r>
  </si>
  <si>
    <r>
      <rPr>
        <sz val="10"/>
        <color rgb="FF000000"/>
        <rFont val="Times New Roman"/>
        <charset val="134"/>
      </rPr>
      <t>1</t>
    </r>
    <r>
      <rPr>
        <sz val="10"/>
        <color rgb="FF000000"/>
        <rFont val="方正仿宋_GBK"/>
        <charset val="134"/>
      </rPr>
      <t>、</t>
    </r>
    <r>
      <rPr>
        <sz val="10"/>
        <color rgb="FF000000"/>
        <rFont val="Times New Roman"/>
        <charset val="134"/>
      </rPr>
      <t>4</t>
    </r>
    <r>
      <rPr>
        <sz val="10"/>
        <color rgb="FF000000"/>
        <rFont val="方正仿宋_GBK"/>
        <charset val="134"/>
      </rPr>
      <t>处水文缆道、</t>
    </r>
    <r>
      <rPr>
        <sz val="10"/>
        <color rgb="FF000000"/>
        <rFont val="Times New Roman"/>
        <charset val="134"/>
      </rPr>
      <t>19</t>
    </r>
    <r>
      <rPr>
        <sz val="10"/>
        <color rgb="FF000000"/>
        <rFont val="方正仿宋_GBK"/>
        <charset val="134"/>
      </rPr>
      <t>处水位自记台、</t>
    </r>
    <r>
      <rPr>
        <sz val="10"/>
        <color rgb="FF000000"/>
        <rFont val="Times New Roman"/>
        <charset val="134"/>
      </rPr>
      <t>2</t>
    </r>
    <r>
      <rPr>
        <sz val="10"/>
        <color rgb="FF000000"/>
        <rFont val="方正仿宋_GBK"/>
        <charset val="134"/>
      </rPr>
      <t>处雨量观测场日常维修养护</t>
    </r>
  </si>
  <si>
    <r>
      <rPr>
        <sz val="10"/>
        <color rgb="FF000000"/>
        <rFont val="Times New Roman"/>
        <charset val="134"/>
      </rPr>
      <t>2</t>
    </r>
    <r>
      <rPr>
        <sz val="10"/>
        <color rgb="FF000000"/>
        <rFont val="方正仿宋_GBK"/>
        <charset val="134"/>
      </rPr>
      <t>、</t>
    </r>
    <r>
      <rPr>
        <sz val="10"/>
        <color rgb="FF000000"/>
        <rFont val="Times New Roman"/>
        <charset val="134"/>
      </rPr>
      <t>1</t>
    </r>
    <r>
      <rPr>
        <sz val="10"/>
        <color rgb="FF000000"/>
        <rFont val="方正仿宋_GBK"/>
        <charset val="134"/>
      </rPr>
      <t>个水情分中心、</t>
    </r>
    <r>
      <rPr>
        <sz val="10"/>
        <color rgb="FF000000"/>
        <rFont val="Times New Roman"/>
        <charset val="134"/>
      </rPr>
      <t>21</t>
    </r>
    <r>
      <rPr>
        <sz val="10"/>
        <color rgb="FF000000"/>
        <rFont val="方正仿宋_GBK"/>
        <charset val="134"/>
      </rPr>
      <t>处遥测站点自养自修及物联网专线、</t>
    </r>
    <r>
      <rPr>
        <sz val="10"/>
        <color rgb="FF000000"/>
        <rFont val="Times New Roman"/>
        <charset val="134"/>
      </rPr>
      <t>20</t>
    </r>
    <r>
      <rPr>
        <sz val="10"/>
        <color rgb="FF000000"/>
        <rFont val="方正仿宋_GBK"/>
        <charset val="134"/>
      </rPr>
      <t>张物联网卡租用</t>
    </r>
  </si>
  <si>
    <t>总渠
管理处</t>
  </si>
  <si>
    <r>
      <rPr>
        <sz val="10"/>
        <color rgb="FF000000"/>
        <rFont val="Times New Roman"/>
        <charset val="134"/>
      </rPr>
      <t>1</t>
    </r>
    <r>
      <rPr>
        <sz val="10"/>
        <color rgb="FF000000"/>
        <rFont val="方正仿宋_GBK"/>
        <charset val="134"/>
      </rPr>
      <t>、</t>
    </r>
    <r>
      <rPr>
        <sz val="10"/>
        <color rgb="FF000000"/>
        <rFont val="Times New Roman"/>
        <charset val="134"/>
      </rPr>
      <t>7</t>
    </r>
    <r>
      <rPr>
        <sz val="10"/>
        <color rgb="FF000000"/>
        <rFont val="方正仿宋_GBK"/>
        <charset val="134"/>
      </rPr>
      <t>处水文缆道、</t>
    </r>
    <r>
      <rPr>
        <sz val="10"/>
        <color rgb="FF000000"/>
        <rFont val="Times New Roman"/>
        <charset val="134"/>
      </rPr>
      <t>45</t>
    </r>
    <r>
      <rPr>
        <sz val="10"/>
        <color rgb="FF000000"/>
        <rFont val="方正仿宋_GBK"/>
        <charset val="134"/>
      </rPr>
      <t>处水位自记台、</t>
    </r>
    <r>
      <rPr>
        <sz val="10"/>
        <color rgb="FF000000"/>
        <rFont val="Times New Roman"/>
        <charset val="134"/>
      </rPr>
      <t>5</t>
    </r>
    <r>
      <rPr>
        <sz val="10"/>
        <color rgb="FF000000"/>
        <rFont val="方正仿宋_GBK"/>
        <charset val="134"/>
      </rPr>
      <t>处雨量观测场日常维修养护</t>
    </r>
  </si>
  <si>
    <r>
      <rPr>
        <sz val="10"/>
        <color rgb="FF000000"/>
        <rFont val="Times New Roman"/>
        <charset val="134"/>
      </rPr>
      <t>2</t>
    </r>
    <r>
      <rPr>
        <sz val="10"/>
        <color rgb="FF000000"/>
        <rFont val="方正仿宋_GBK"/>
        <charset val="134"/>
      </rPr>
      <t>、</t>
    </r>
    <r>
      <rPr>
        <sz val="10"/>
        <color rgb="FF000000"/>
        <rFont val="Times New Roman"/>
        <charset val="134"/>
      </rPr>
      <t>1</t>
    </r>
    <r>
      <rPr>
        <sz val="10"/>
        <color rgb="FF000000"/>
        <rFont val="方正仿宋_GBK"/>
        <charset val="134"/>
      </rPr>
      <t>个水情分中心、</t>
    </r>
    <r>
      <rPr>
        <sz val="10"/>
        <color rgb="FF000000"/>
        <rFont val="Times New Roman"/>
        <charset val="134"/>
      </rPr>
      <t>41</t>
    </r>
    <r>
      <rPr>
        <sz val="10"/>
        <color rgb="FF000000"/>
        <rFont val="方正仿宋_GBK"/>
        <charset val="134"/>
      </rPr>
      <t>处遥测站点自养自修及物联网专线、</t>
    </r>
    <r>
      <rPr>
        <sz val="10"/>
        <color rgb="FF000000"/>
        <rFont val="Times New Roman"/>
        <charset val="134"/>
      </rPr>
      <t>34</t>
    </r>
    <r>
      <rPr>
        <sz val="10"/>
        <color rgb="FF000000"/>
        <rFont val="方正仿宋_GBK"/>
        <charset val="134"/>
      </rPr>
      <t>张物联网卡租用</t>
    </r>
  </si>
  <si>
    <t>洪泽湖
管理处</t>
  </si>
  <si>
    <r>
      <rPr>
        <sz val="10"/>
        <color rgb="FF000000"/>
        <rFont val="Times New Roman"/>
        <charset val="134"/>
      </rPr>
      <t>1</t>
    </r>
    <r>
      <rPr>
        <sz val="10"/>
        <color rgb="FF000000"/>
        <rFont val="方正仿宋_GBK"/>
        <charset val="134"/>
      </rPr>
      <t>、</t>
    </r>
    <r>
      <rPr>
        <sz val="10"/>
        <color rgb="FF000000"/>
        <rFont val="Times New Roman"/>
        <charset val="134"/>
      </rPr>
      <t>1</t>
    </r>
    <r>
      <rPr>
        <sz val="10"/>
        <color rgb="FF000000"/>
        <rFont val="方正仿宋_GBK"/>
        <charset val="134"/>
      </rPr>
      <t>处水文缆道、</t>
    </r>
    <r>
      <rPr>
        <sz val="10"/>
        <color rgb="FF000000"/>
        <rFont val="Times New Roman"/>
        <charset val="134"/>
      </rPr>
      <t>5</t>
    </r>
    <r>
      <rPr>
        <sz val="10"/>
        <color rgb="FF000000"/>
        <rFont val="方正仿宋_GBK"/>
        <charset val="134"/>
      </rPr>
      <t>处水位自记台、</t>
    </r>
    <r>
      <rPr>
        <sz val="10"/>
        <color rgb="FF000000"/>
        <rFont val="Times New Roman"/>
        <charset val="134"/>
      </rPr>
      <t>1</t>
    </r>
    <r>
      <rPr>
        <sz val="10"/>
        <color rgb="FF000000"/>
        <rFont val="方正仿宋_GBK"/>
        <charset val="134"/>
      </rPr>
      <t>处雨量观测场日常维修养护</t>
    </r>
  </si>
  <si>
    <r>
      <rPr>
        <sz val="10"/>
        <color rgb="FF000000"/>
        <rFont val="Times New Roman"/>
        <charset val="134"/>
      </rPr>
      <t>2</t>
    </r>
    <r>
      <rPr>
        <sz val="10"/>
        <color rgb="FF000000"/>
        <rFont val="方正仿宋_GBK"/>
        <charset val="134"/>
      </rPr>
      <t>、</t>
    </r>
    <r>
      <rPr>
        <sz val="10"/>
        <color rgb="FF000000"/>
        <rFont val="Times New Roman"/>
        <charset val="134"/>
      </rPr>
      <t>1</t>
    </r>
    <r>
      <rPr>
        <sz val="10"/>
        <color rgb="FF000000"/>
        <rFont val="方正仿宋_GBK"/>
        <charset val="134"/>
      </rPr>
      <t>个水情分中心、</t>
    </r>
    <r>
      <rPr>
        <sz val="10"/>
        <color rgb="FF000000"/>
        <rFont val="Times New Roman"/>
        <charset val="134"/>
      </rPr>
      <t>7</t>
    </r>
    <r>
      <rPr>
        <sz val="10"/>
        <color rgb="FF000000"/>
        <rFont val="方正仿宋_GBK"/>
        <charset val="134"/>
      </rPr>
      <t>处遥测站点自养自修及物联网专线、</t>
    </r>
    <r>
      <rPr>
        <sz val="10"/>
        <color rgb="FF000000"/>
        <rFont val="Times New Roman"/>
        <charset val="134"/>
      </rPr>
      <t>8</t>
    </r>
    <r>
      <rPr>
        <sz val="10"/>
        <color rgb="FF000000"/>
        <rFont val="方正仿宋_GBK"/>
        <charset val="134"/>
      </rPr>
      <t>张物联网卡租用</t>
    </r>
  </si>
  <si>
    <t>江都
管理处</t>
  </si>
  <si>
    <r>
      <rPr>
        <sz val="10"/>
        <color rgb="FF000000"/>
        <rFont val="Times New Roman"/>
        <charset val="134"/>
      </rPr>
      <t>1</t>
    </r>
    <r>
      <rPr>
        <sz val="10"/>
        <color rgb="FF000000"/>
        <rFont val="方正仿宋_GBK"/>
        <charset val="134"/>
      </rPr>
      <t>、</t>
    </r>
    <r>
      <rPr>
        <sz val="10"/>
        <color rgb="FF000000"/>
        <rFont val="Times New Roman"/>
        <charset val="134"/>
      </rPr>
      <t>2</t>
    </r>
    <r>
      <rPr>
        <sz val="10"/>
        <color rgb="FF000000"/>
        <rFont val="方正仿宋_GBK"/>
        <charset val="134"/>
      </rPr>
      <t>处水文缆道、</t>
    </r>
    <r>
      <rPr>
        <sz val="10"/>
        <color rgb="FF000000"/>
        <rFont val="Times New Roman"/>
        <charset val="134"/>
      </rPr>
      <t>14</t>
    </r>
    <r>
      <rPr>
        <sz val="10"/>
        <color rgb="FF000000"/>
        <rFont val="方正仿宋_GBK"/>
        <charset val="134"/>
      </rPr>
      <t>处水位自记台、</t>
    </r>
    <r>
      <rPr>
        <sz val="10"/>
        <color rgb="FF000000"/>
        <rFont val="Times New Roman"/>
        <charset val="134"/>
      </rPr>
      <t>3</t>
    </r>
    <r>
      <rPr>
        <sz val="10"/>
        <color rgb="FF000000"/>
        <rFont val="方正仿宋_GBK"/>
        <charset val="134"/>
      </rPr>
      <t>处雨量观测场日常维修养护</t>
    </r>
  </si>
  <si>
    <r>
      <rPr>
        <sz val="10"/>
        <color rgb="FF000000"/>
        <rFont val="Times New Roman"/>
        <charset val="134"/>
      </rPr>
      <t>2</t>
    </r>
    <r>
      <rPr>
        <sz val="10"/>
        <color rgb="FF000000"/>
        <rFont val="方正仿宋_GBK"/>
        <charset val="134"/>
      </rPr>
      <t>、</t>
    </r>
    <r>
      <rPr>
        <sz val="10"/>
        <color rgb="FF000000"/>
        <rFont val="Times New Roman"/>
        <charset val="134"/>
      </rPr>
      <t>1</t>
    </r>
    <r>
      <rPr>
        <sz val="10"/>
        <color rgb="FF000000"/>
        <rFont val="方正仿宋_GBK"/>
        <charset val="134"/>
      </rPr>
      <t>个水情分中心、</t>
    </r>
    <r>
      <rPr>
        <sz val="10"/>
        <color rgb="FF000000"/>
        <rFont val="Times New Roman"/>
        <charset val="134"/>
      </rPr>
      <t>17</t>
    </r>
    <r>
      <rPr>
        <sz val="10"/>
        <color rgb="FF000000"/>
        <rFont val="方正仿宋_GBK"/>
        <charset val="134"/>
      </rPr>
      <t>处遥测站点自养自修及物联网专线、</t>
    </r>
    <r>
      <rPr>
        <sz val="10"/>
        <color rgb="FF000000"/>
        <rFont val="Times New Roman"/>
        <charset val="134"/>
      </rPr>
      <t>17</t>
    </r>
    <r>
      <rPr>
        <sz val="10"/>
        <color rgb="FF000000"/>
        <rFont val="方正仿宋_GBK"/>
        <charset val="134"/>
      </rPr>
      <t>张物联网卡租用</t>
    </r>
  </si>
  <si>
    <t>秦淮河
管理处</t>
  </si>
  <si>
    <r>
      <rPr>
        <sz val="10"/>
        <color rgb="FF000000"/>
        <rFont val="Times New Roman"/>
        <charset val="134"/>
      </rPr>
      <t>1</t>
    </r>
    <r>
      <rPr>
        <sz val="10"/>
        <color rgb="FF000000"/>
        <rFont val="方正仿宋_GBK"/>
        <charset val="134"/>
      </rPr>
      <t>、</t>
    </r>
    <r>
      <rPr>
        <sz val="10"/>
        <color rgb="FF000000"/>
        <rFont val="Times New Roman"/>
        <charset val="134"/>
      </rPr>
      <t>1</t>
    </r>
    <r>
      <rPr>
        <sz val="10"/>
        <color rgb="FF000000"/>
        <rFont val="方正仿宋_GBK"/>
        <charset val="134"/>
      </rPr>
      <t>处水文缆道、</t>
    </r>
    <r>
      <rPr>
        <sz val="10"/>
        <color rgb="FF000000"/>
        <rFont val="Times New Roman"/>
        <charset val="134"/>
      </rPr>
      <t>4</t>
    </r>
    <r>
      <rPr>
        <sz val="10"/>
        <color rgb="FF000000"/>
        <rFont val="方正仿宋_GBK"/>
        <charset val="134"/>
      </rPr>
      <t>处水位自记台、</t>
    </r>
    <r>
      <rPr>
        <sz val="10"/>
        <color rgb="FF000000"/>
        <rFont val="Times New Roman"/>
        <charset val="134"/>
      </rPr>
      <t>2</t>
    </r>
    <r>
      <rPr>
        <sz val="10"/>
        <color rgb="FF000000"/>
        <rFont val="方正仿宋_GBK"/>
        <charset val="134"/>
      </rPr>
      <t>处雨量观测场日常维修养护</t>
    </r>
  </si>
  <si>
    <r>
      <rPr>
        <sz val="10"/>
        <color rgb="FF000000"/>
        <rFont val="Times New Roman"/>
        <charset val="134"/>
      </rPr>
      <t>2</t>
    </r>
    <r>
      <rPr>
        <sz val="10"/>
        <color rgb="FF000000"/>
        <rFont val="方正仿宋_GBK"/>
        <charset val="134"/>
      </rPr>
      <t>、</t>
    </r>
    <r>
      <rPr>
        <sz val="10"/>
        <color rgb="FF000000"/>
        <rFont val="Times New Roman"/>
        <charset val="134"/>
      </rPr>
      <t>1</t>
    </r>
    <r>
      <rPr>
        <sz val="10"/>
        <color rgb="FF000000"/>
        <rFont val="方正仿宋_GBK"/>
        <charset val="134"/>
      </rPr>
      <t>个水情分中心、</t>
    </r>
    <r>
      <rPr>
        <sz val="10"/>
        <color rgb="FF000000"/>
        <rFont val="Times New Roman"/>
        <charset val="134"/>
      </rPr>
      <t>5</t>
    </r>
    <r>
      <rPr>
        <sz val="10"/>
        <color rgb="FF000000"/>
        <rFont val="方正仿宋_GBK"/>
        <charset val="134"/>
      </rPr>
      <t>处遥测站点自养自修及物联网专线、</t>
    </r>
    <r>
      <rPr>
        <sz val="10"/>
        <color rgb="FF000000"/>
        <rFont val="Times New Roman"/>
        <charset val="134"/>
      </rPr>
      <t>5</t>
    </r>
    <r>
      <rPr>
        <sz val="10"/>
        <color rgb="FF000000"/>
        <rFont val="方正仿宋_GBK"/>
        <charset val="134"/>
      </rPr>
      <t>张物联网卡租用</t>
    </r>
  </si>
  <si>
    <t>附件3-4-1</t>
  </si>
  <si>
    <t>2026年省级水利建设和发展专项资金（第一批水利发展）明细表
 (河湖管理与保护)</t>
  </si>
  <si>
    <t>河湖水域岸线空间管控</t>
  </si>
  <si>
    <t>河湖水域岸线监测评估</t>
  </si>
  <si>
    <t>河湖生态治理保护</t>
  </si>
  <si>
    <t>重点湖泊治理保护</t>
  </si>
  <si>
    <r>
      <rPr>
        <sz val="12"/>
        <rFont val="Times New Roman"/>
        <charset val="134"/>
      </rPr>
      <t xml:space="preserve">   </t>
    </r>
    <r>
      <rPr>
        <sz val="12"/>
        <rFont val="方正仿宋_GBK"/>
        <charset val="134"/>
      </rPr>
      <t>清江浦区</t>
    </r>
  </si>
  <si>
    <r>
      <rPr>
        <b/>
        <sz val="12"/>
        <rFont val="方正仿宋_GBK"/>
        <charset val="134"/>
      </rPr>
      <t>省泰州引江河管理处</t>
    </r>
  </si>
  <si>
    <r>
      <rPr>
        <b/>
        <sz val="12"/>
        <rFont val="方正仿宋_GBK"/>
        <charset val="134"/>
      </rPr>
      <t>省水文局</t>
    </r>
  </si>
  <si>
    <t>附件3-4-2</t>
  </si>
  <si>
    <t>2026年省级水利建设和发展专项资金（第一批水利发展）
省本级明细表（河湖管理与保护）</t>
  </si>
  <si>
    <r>
      <rPr>
        <b/>
        <sz val="12"/>
        <rFont val="方正仿宋_GBK"/>
        <charset val="134"/>
      </rPr>
      <t>本次下达</t>
    </r>
  </si>
  <si>
    <r>
      <rPr>
        <b/>
        <sz val="12"/>
        <rFont val="方正仿宋_GBK"/>
        <charset val="134"/>
      </rPr>
      <t>备</t>
    </r>
    <r>
      <rPr>
        <b/>
        <sz val="12"/>
        <rFont val="Times New Roman"/>
        <charset val="134"/>
      </rPr>
      <t xml:space="preserve">  </t>
    </r>
    <r>
      <rPr>
        <b/>
        <sz val="12"/>
        <rFont val="方正仿宋_GBK"/>
        <charset val="134"/>
      </rPr>
      <t>注</t>
    </r>
  </si>
  <si>
    <t xml:space="preserve"> </t>
  </si>
  <si>
    <r>
      <rPr>
        <b/>
        <sz val="12"/>
        <rFont val="方正仿宋_GBK"/>
        <charset val="134"/>
      </rPr>
      <t>省级合计</t>
    </r>
  </si>
  <si>
    <t>骆马湖等流域性河湖监督巡查处置</t>
  </si>
  <si>
    <r>
      <rPr>
        <b/>
        <sz val="12"/>
        <rFont val="方正仿宋_GBK"/>
        <charset val="134"/>
      </rPr>
      <t>二</t>
    </r>
  </si>
  <si>
    <r>
      <rPr>
        <sz val="12"/>
        <rFont val="方正仿宋_GBK"/>
        <charset val="134"/>
      </rPr>
      <t>流域性河道管理、监督巡查处置</t>
    </r>
  </si>
  <si>
    <r>
      <rPr>
        <b/>
        <sz val="12"/>
        <rFont val="方正仿宋_GBK"/>
        <charset val="134"/>
      </rPr>
      <t>三</t>
    </r>
  </si>
  <si>
    <t>白马湖、宝应湖等流域性河湖监督巡查处置</t>
  </si>
  <si>
    <r>
      <rPr>
        <b/>
        <sz val="12"/>
        <rFont val="方正仿宋_GBK"/>
        <charset val="134"/>
      </rPr>
      <t>四</t>
    </r>
  </si>
  <si>
    <t>洪泽湖等流域性河湖监督巡查处置</t>
  </si>
  <si>
    <t>洪泽湖年度退圩还湖任务监督性测量与评估</t>
  </si>
  <si>
    <t>国家级蓄滞洪区年度动态监测</t>
  </si>
  <si>
    <r>
      <rPr>
        <b/>
        <sz val="12"/>
        <rFont val="方正仿宋_GBK"/>
        <charset val="134"/>
      </rPr>
      <t>五</t>
    </r>
  </si>
  <si>
    <t>高邮湖、邵伯湖等流域性河湖监督巡查处置</t>
  </si>
  <si>
    <r>
      <rPr>
        <b/>
        <sz val="12"/>
        <rFont val="方正仿宋_GBK"/>
        <charset val="134"/>
      </rPr>
      <t>六</t>
    </r>
  </si>
  <si>
    <t>石臼湖、固城湖、秦淮河等流域性河湖监督巡查处置</t>
  </si>
  <si>
    <r>
      <rPr>
        <b/>
        <sz val="12"/>
        <rFont val="方正仿宋_GBK"/>
        <charset val="134"/>
      </rPr>
      <t>七</t>
    </r>
  </si>
  <si>
    <t>太湖等流域性河湖监督巡查处置</t>
  </si>
  <si>
    <r>
      <rPr>
        <sz val="12"/>
        <rFont val="方正仿宋_GBK"/>
        <charset val="134"/>
      </rPr>
      <t>太湖流域水面漂浮物视频监控</t>
    </r>
  </si>
  <si>
    <r>
      <rPr>
        <sz val="12"/>
        <rFont val="仿宋"/>
        <charset val="134"/>
      </rPr>
      <t>项目总金额</t>
    </r>
    <r>
      <rPr>
        <sz val="12"/>
        <rFont val="Times New Roman"/>
        <charset val="134"/>
      </rPr>
      <t>600</t>
    </r>
    <r>
      <rPr>
        <sz val="12"/>
        <rFont val="仿宋"/>
        <charset val="134"/>
      </rPr>
      <t>万元，</t>
    </r>
    <r>
      <rPr>
        <sz val="12"/>
        <rFont val="仿宋"/>
        <charset val="134"/>
      </rPr>
      <t>已安排</t>
    </r>
    <r>
      <rPr>
        <sz val="12"/>
        <rFont val="Times New Roman"/>
        <charset val="134"/>
      </rPr>
      <t>400</t>
    </r>
    <r>
      <rPr>
        <sz val="12"/>
        <rFont val="仿宋"/>
        <charset val="134"/>
      </rPr>
      <t>万元。</t>
    </r>
  </si>
  <si>
    <t>利用盐碱地等土壤改良途径解决清淤淤泥出路的技术方案编制及淤泥利用试点检测评估</t>
  </si>
  <si>
    <r>
      <rPr>
        <b/>
        <sz val="12"/>
        <rFont val="方正仿宋_GBK"/>
        <charset val="134"/>
      </rPr>
      <t>八</t>
    </r>
  </si>
  <si>
    <t>里下河湖区等流域性河湖监督巡查处置</t>
  </si>
  <si>
    <t>里下河地区重点河湖水面漂浮物视频监控</t>
  </si>
  <si>
    <r>
      <rPr>
        <b/>
        <sz val="12"/>
        <rFont val="方正仿宋_GBK"/>
        <charset val="134"/>
      </rPr>
      <t>九</t>
    </r>
  </si>
  <si>
    <r>
      <rPr>
        <b/>
        <sz val="12"/>
        <rFont val="方正仿宋_GBK"/>
        <charset val="134"/>
      </rPr>
      <t>十</t>
    </r>
  </si>
  <si>
    <t>长江岸线监督巡查处置</t>
  </si>
  <si>
    <r>
      <rPr>
        <sz val="12"/>
        <rFont val="方正仿宋_GBK"/>
        <charset val="134"/>
      </rPr>
      <t>省水文局南京分局</t>
    </r>
  </si>
  <si>
    <t>重点河湖健康状况监测</t>
  </si>
  <si>
    <r>
      <rPr>
        <sz val="12"/>
        <rFont val="方正仿宋_GBK"/>
        <charset val="134"/>
      </rPr>
      <t>省水文局无锡分局</t>
    </r>
  </si>
  <si>
    <r>
      <rPr>
        <sz val="12"/>
        <rFont val="方正仿宋_GBK"/>
        <charset val="134"/>
      </rPr>
      <t>重点河湖健康状况监测</t>
    </r>
  </si>
  <si>
    <r>
      <rPr>
        <sz val="12"/>
        <rFont val="方正仿宋_GBK"/>
        <charset val="134"/>
      </rPr>
      <t>省水文局徐州分局</t>
    </r>
  </si>
  <si>
    <r>
      <rPr>
        <sz val="12"/>
        <rFont val="方正仿宋_GBK"/>
        <charset val="134"/>
      </rPr>
      <t>省水文局常州分局</t>
    </r>
  </si>
  <si>
    <r>
      <rPr>
        <sz val="12"/>
        <rFont val="方正仿宋_GBK"/>
        <charset val="134"/>
      </rPr>
      <t>省水文局苏州分局</t>
    </r>
  </si>
  <si>
    <t>省水文局南通分局</t>
  </si>
  <si>
    <r>
      <rPr>
        <sz val="12"/>
        <rFont val="方正仿宋_GBK"/>
        <charset val="134"/>
      </rPr>
      <t>省水文局连云港分局</t>
    </r>
  </si>
  <si>
    <t>省水文局淮安分局</t>
  </si>
  <si>
    <r>
      <rPr>
        <sz val="12"/>
        <rFont val="方正仿宋_GBK"/>
        <charset val="134"/>
      </rPr>
      <t>省水文局盐城分局</t>
    </r>
  </si>
  <si>
    <r>
      <rPr>
        <sz val="12"/>
        <rFont val="方正仿宋_GBK"/>
        <charset val="134"/>
      </rPr>
      <t>省水文局扬州分局</t>
    </r>
  </si>
  <si>
    <r>
      <rPr>
        <sz val="12"/>
        <rFont val="方正仿宋_GBK"/>
        <charset val="134"/>
      </rPr>
      <t>省水文局镇江分局</t>
    </r>
  </si>
  <si>
    <r>
      <rPr>
        <sz val="12"/>
        <rFont val="方正仿宋_GBK"/>
        <charset val="134"/>
      </rPr>
      <t>省水文局泰州分局</t>
    </r>
  </si>
  <si>
    <r>
      <rPr>
        <sz val="12"/>
        <rFont val="方正仿宋_GBK"/>
        <charset val="134"/>
      </rPr>
      <t>省水文局宿迁分局</t>
    </r>
  </si>
  <si>
    <r>
      <rPr>
        <b/>
        <sz val="12"/>
        <rFont val="方正仿宋_GBK"/>
        <charset val="134"/>
      </rPr>
      <t>省水科院</t>
    </r>
  </si>
  <si>
    <t>骨干河湖涉河建设项目监督性检查及跟踪复核</t>
  </si>
  <si>
    <t>全省水域面积监测监管</t>
  </si>
  <si>
    <r>
      <rPr>
        <sz val="12"/>
        <rFont val="仿宋"/>
        <charset val="134"/>
      </rPr>
      <t>含</t>
    </r>
    <r>
      <rPr>
        <sz val="12"/>
        <rFont val="Times New Roman"/>
        <charset val="134"/>
      </rPr>
      <t>2025</t>
    </r>
    <r>
      <rPr>
        <sz val="12"/>
        <rFont val="仿宋"/>
        <charset val="134"/>
      </rPr>
      <t>年尾款</t>
    </r>
    <r>
      <rPr>
        <sz val="12"/>
        <rFont val="Times New Roman"/>
        <charset val="134"/>
      </rPr>
      <t>200</t>
    </r>
    <r>
      <rPr>
        <sz val="12"/>
        <rFont val="仿宋"/>
        <charset val="134"/>
      </rPr>
      <t>万元。</t>
    </r>
  </si>
  <si>
    <t>重点河湖水域岸线利用变化遥感动态监测</t>
  </si>
  <si>
    <t>退圩还湖实施及完成情况复核、河湖管理范围补充完善等</t>
  </si>
  <si>
    <t>重点河湖健康状况调查评估</t>
  </si>
  <si>
    <r>
      <rPr>
        <sz val="12"/>
        <rFont val="仿宋"/>
        <charset val="134"/>
      </rPr>
      <t>含</t>
    </r>
    <r>
      <rPr>
        <sz val="12"/>
        <rFont val="Times New Roman"/>
        <charset val="134"/>
      </rPr>
      <t>2025</t>
    </r>
    <r>
      <rPr>
        <sz val="12"/>
        <rFont val="仿宋"/>
        <charset val="134"/>
      </rPr>
      <t>年尾款</t>
    </r>
    <r>
      <rPr>
        <sz val="12"/>
        <rFont val="Times New Roman"/>
        <charset val="134"/>
      </rPr>
      <t>150</t>
    </r>
    <r>
      <rPr>
        <sz val="12"/>
        <rFont val="仿宋"/>
        <charset val="134"/>
      </rPr>
      <t>万元。</t>
    </r>
  </si>
  <si>
    <t>重点河湖岸线保护利用监测与年度评估</t>
  </si>
  <si>
    <t>太湖滆湖清淤省级监督性检测核查和评估</t>
  </si>
  <si>
    <t>附件3-5</t>
  </si>
  <si>
    <t xml:space="preserve">2026年省级水利建设和发展专项资金
（第一批水利发展）明细表 
（长江河道监测）     </t>
  </si>
  <si>
    <r>
      <rPr>
        <b/>
        <sz val="12"/>
        <rFont val="Times New Roman"/>
        <charset val="134"/>
      </rPr>
      <t xml:space="preserve">         </t>
    </r>
    <r>
      <rPr>
        <b/>
        <sz val="12"/>
        <rFont val="方正仿宋_GBK"/>
        <charset val="134"/>
      </rPr>
      <t>地</t>
    </r>
    <r>
      <rPr>
        <b/>
        <sz val="12"/>
        <rFont val="Times New Roman"/>
        <charset val="134"/>
      </rPr>
      <t xml:space="preserve">    </t>
    </r>
    <r>
      <rPr>
        <b/>
        <sz val="12"/>
        <rFont val="方正仿宋_GBK"/>
        <charset val="134"/>
      </rPr>
      <t>区</t>
    </r>
    <r>
      <rPr>
        <b/>
        <sz val="12"/>
        <rFont val="Times New Roman"/>
        <charset val="134"/>
      </rPr>
      <t xml:space="preserve">           </t>
    </r>
  </si>
  <si>
    <r>
      <rPr>
        <b/>
        <sz val="12"/>
        <rFont val="方正仿宋_GBK"/>
        <charset val="134"/>
      </rPr>
      <t>资</t>
    </r>
    <r>
      <rPr>
        <b/>
        <sz val="12"/>
        <rFont val="Times New Roman"/>
        <charset val="134"/>
      </rPr>
      <t xml:space="preserve">  </t>
    </r>
    <r>
      <rPr>
        <b/>
        <sz val="12"/>
        <rFont val="方正仿宋_GBK"/>
        <charset val="134"/>
      </rPr>
      <t>金</t>
    </r>
  </si>
  <si>
    <t>长江干流河道固定断面水沙监测</t>
  </si>
  <si>
    <t>附件3-6</t>
  </si>
  <si>
    <t>2026年省级水利建设和发展专项资金（第一批水利发展）明细表 （水资源管理与保护）</t>
  </si>
  <si>
    <t>合计</t>
  </si>
  <si>
    <t>水资源
管理</t>
  </si>
  <si>
    <t>水资源
配置</t>
  </si>
  <si>
    <t>水资源
保护</t>
  </si>
  <si>
    <t>水资源
监测</t>
  </si>
  <si>
    <t>备注</t>
  </si>
  <si>
    <t>市县小计</t>
  </si>
  <si>
    <t>最严格水资源管理考核120万元；典型地区地下水储备制度落实10万元；秦淮区母亲河复苏行动40万元</t>
  </si>
  <si>
    <t>典型地区地下水储备制度落实10万元</t>
  </si>
  <si>
    <r>
      <rPr>
        <sz val="12"/>
        <rFont val="方正仿宋_GBK"/>
        <charset val="134"/>
      </rPr>
      <t>最严格水资源管理考核</t>
    </r>
    <r>
      <rPr>
        <sz val="12"/>
        <rFont val="Times New Roman"/>
        <charset val="134"/>
      </rPr>
      <t>100</t>
    </r>
    <r>
      <rPr>
        <sz val="12"/>
        <rFont val="方正仿宋_GBK"/>
        <charset val="134"/>
      </rPr>
      <t>万元</t>
    </r>
  </si>
  <si>
    <r>
      <rPr>
        <sz val="12"/>
        <rFont val="方正仿宋_GBK"/>
        <charset val="134"/>
      </rPr>
      <t>典型地区地下水储备制度落实</t>
    </r>
    <r>
      <rPr>
        <sz val="12"/>
        <rFont val="Times New Roman"/>
        <charset val="134"/>
      </rPr>
      <t>10</t>
    </r>
    <r>
      <rPr>
        <sz val="12"/>
        <rFont val="方正仿宋_GBK"/>
        <charset val="134"/>
      </rPr>
      <t>万元</t>
    </r>
  </si>
  <si>
    <r>
      <rPr>
        <sz val="12"/>
        <rFont val="方正仿宋_GBK"/>
        <charset val="134"/>
      </rPr>
      <t>母亲河复苏行动</t>
    </r>
    <r>
      <rPr>
        <sz val="12"/>
        <rFont val="Times New Roman"/>
        <charset val="134"/>
      </rPr>
      <t>40</t>
    </r>
    <r>
      <rPr>
        <sz val="12"/>
        <rFont val="方正仿宋_GBK"/>
        <charset val="134"/>
      </rPr>
      <t>万元</t>
    </r>
  </si>
  <si>
    <r>
      <rPr>
        <sz val="12"/>
        <rFont val="方正仿宋_GBK"/>
        <charset val="134"/>
      </rPr>
      <t>典型地区地热水更新能力调查与分析试点</t>
    </r>
    <r>
      <rPr>
        <sz val="12"/>
        <rFont val="Times New Roman"/>
        <charset val="134"/>
      </rPr>
      <t>20</t>
    </r>
    <r>
      <rPr>
        <sz val="12"/>
        <rFont val="方正仿宋_GBK"/>
        <charset val="134"/>
      </rPr>
      <t>万元</t>
    </r>
  </si>
  <si>
    <r>
      <rPr>
        <sz val="12"/>
        <rFont val="方正仿宋_GBK"/>
        <charset val="134"/>
      </rPr>
      <t>最严格水资源管理考核</t>
    </r>
    <r>
      <rPr>
        <sz val="12"/>
        <rFont val="Times New Roman"/>
        <charset val="134"/>
      </rPr>
      <t>100</t>
    </r>
    <r>
      <rPr>
        <sz val="12"/>
        <rFont val="方正仿宋_GBK"/>
        <charset val="134"/>
      </rPr>
      <t>万元；母亲河复苏行动</t>
    </r>
    <r>
      <rPr>
        <sz val="12"/>
        <rFont val="Times New Roman"/>
        <charset val="134"/>
      </rPr>
      <t>40</t>
    </r>
    <r>
      <rPr>
        <sz val="12"/>
        <rFont val="方正仿宋_GBK"/>
        <charset val="134"/>
      </rPr>
      <t>万元；南四湖流域水资源配置论证</t>
    </r>
    <r>
      <rPr>
        <sz val="12"/>
        <rFont val="Times New Roman"/>
        <charset val="134"/>
      </rPr>
      <t>40</t>
    </r>
    <r>
      <rPr>
        <sz val="12"/>
        <rFont val="方正仿宋_GBK"/>
        <charset val="134"/>
      </rPr>
      <t>万元</t>
    </r>
  </si>
  <si>
    <r>
      <rPr>
        <sz val="12"/>
        <rFont val="方正仿宋_GBK"/>
        <charset val="134"/>
      </rPr>
      <t>地下水超采综合治理</t>
    </r>
    <r>
      <rPr>
        <sz val="12"/>
        <rFont val="Times New Roman"/>
        <charset val="134"/>
      </rPr>
      <t>10</t>
    </r>
    <r>
      <rPr>
        <sz val="12"/>
        <rFont val="方正仿宋_GBK"/>
        <charset val="134"/>
      </rPr>
      <t>万元</t>
    </r>
  </si>
  <si>
    <t>地下水超采综合治理50万元</t>
  </si>
  <si>
    <t>地下水超采综合治理39万元</t>
  </si>
  <si>
    <t>最严格水资源管理考核100万元</t>
  </si>
  <si>
    <t>母亲河复苏行动资金80万元</t>
  </si>
  <si>
    <t>典型地区地热水更新能力调查与分析试点20万元</t>
  </si>
  <si>
    <t>最严格水资源管理考核120万元</t>
  </si>
  <si>
    <t>母亲河复苏行动资金40万元；典型地区地热水更新能力调查与分析试点20万元</t>
  </si>
  <si>
    <t>最严格水资源管理考核100万元；典型地区地热水更新能力调查与分析试点20万元</t>
  </si>
  <si>
    <t>地下水超采综合治理17万元</t>
  </si>
  <si>
    <t>母亲河复苏行动资金40万元；地下水超采综合治理25万元</t>
  </si>
  <si>
    <t>地下水超采综合治理35万元</t>
  </si>
  <si>
    <t>最严格水资源管理考核100万元；母亲河复苏行动资金40万元</t>
  </si>
  <si>
    <t>最严格水资源管理考核120万元；母亲河复苏行动资金40万元</t>
  </si>
  <si>
    <t>最严格水资源管理考核120万元；母亲河复苏行动资金60万元；典型地区地热水更新能力调查与分析试点20万元</t>
  </si>
  <si>
    <t>地下水超采综合治理37万元</t>
  </si>
  <si>
    <t>地下水超采综合治理15万元</t>
  </si>
  <si>
    <t>地下水超采综合治理24万元；典型地区地下水储备制度落实10万元</t>
  </si>
  <si>
    <t>地下水超采综合治理34万元；典型地区地下水储备制度落实10万元</t>
  </si>
  <si>
    <t>地下水超采综合治理43万元</t>
  </si>
  <si>
    <t>地下水超采综合治理21万元</t>
  </si>
  <si>
    <t>地下水超采综合治理30万元</t>
  </si>
  <si>
    <t>母亲河复苏行动资金40万元</t>
  </si>
  <si>
    <t>最严格水资源管理考核100万元；母亲河复苏行动资金40万元；典型地区地下水储备制度落实10万元</t>
  </si>
  <si>
    <t>省级小计</t>
  </si>
  <si>
    <t>省南调局</t>
  </si>
  <si>
    <t>江苏南水北调受水区增供水量测算</t>
  </si>
  <si>
    <t xml:space="preserve">  省水文局本级</t>
  </si>
  <si>
    <t>水资源管理与保护（省水文局）调水线路水质自动站运维尾款</t>
  </si>
  <si>
    <r>
      <rPr>
        <sz val="12"/>
        <rFont val="方正仿宋_GBK"/>
        <charset val="134"/>
      </rPr>
      <t>水资源管理与保护（省水文局）</t>
    </r>
    <r>
      <rPr>
        <sz val="12"/>
        <rFont val="Times New Roman"/>
        <charset val="134"/>
      </rPr>
      <t>lims</t>
    </r>
    <r>
      <rPr>
        <sz val="12"/>
        <rFont val="方正仿宋_GBK"/>
        <charset val="134"/>
      </rPr>
      <t>水质信息管理系统运维</t>
    </r>
  </si>
  <si>
    <t>水资源管理与保护（省水文局）水资源工作经费</t>
  </si>
  <si>
    <t>取用水领域信用评价第三方技术核查</t>
  </si>
  <si>
    <t>地下水超采区监测站补充建设、泉水调查及泉水监测站网规划布设</t>
  </si>
  <si>
    <t xml:space="preserve">  省水文局南京分局</t>
  </si>
  <si>
    <r>
      <rPr>
        <sz val="12"/>
        <rFont val="Times New Roman"/>
        <charset val="134"/>
      </rPr>
      <t>2026</t>
    </r>
    <r>
      <rPr>
        <sz val="12"/>
        <rFont val="方正仿宋_GBK"/>
        <charset val="134"/>
      </rPr>
      <t>年水文水资源勘测监测、取用水领域信用评价第三方技术核查、河湖和水利工程生态水位（流量）监测分析、径流小区运维、水质及地下水监测设备更新和能力提升</t>
    </r>
  </si>
  <si>
    <t xml:space="preserve">  省水文局无锡分局</t>
  </si>
  <si>
    <t xml:space="preserve">  省水文局徐州分局</t>
  </si>
  <si>
    <r>
      <rPr>
        <sz val="12"/>
        <rFont val="Times New Roman"/>
        <charset val="134"/>
      </rPr>
      <t>2026</t>
    </r>
    <r>
      <rPr>
        <sz val="12"/>
        <rFont val="方正仿宋_GBK"/>
        <charset val="134"/>
      </rPr>
      <t>年水文水资源勘测监测、取用水领域信用评价第三方技术核查、河湖和水利工程生态水位（流量）监测分析、径流小区运维、水质及地下水监测设备更新和能力提升、水质自动站运维</t>
    </r>
  </si>
  <si>
    <t xml:space="preserve">  省水文局常州分局</t>
  </si>
  <si>
    <t xml:space="preserve">  省水文局苏州分局</t>
  </si>
  <si>
    <t xml:space="preserve">  省水文局南通分局</t>
  </si>
  <si>
    <t xml:space="preserve">  省水文局连云港分局</t>
  </si>
  <si>
    <t xml:space="preserve">  省水文局淮安分局</t>
  </si>
  <si>
    <t xml:space="preserve">  省水文局盐城分局</t>
  </si>
  <si>
    <t xml:space="preserve">  省水文局扬州分局</t>
  </si>
  <si>
    <t xml:space="preserve">  省水文局镇江分局</t>
  </si>
  <si>
    <t xml:space="preserve">  省水文局泰州分局</t>
  </si>
  <si>
    <t xml:space="preserve">  省水文局宿迁分局</t>
  </si>
  <si>
    <t xml:space="preserve">  省水利数据中心</t>
  </si>
  <si>
    <t>水资源仪器设备购置与安装</t>
  </si>
  <si>
    <t>省水资源服务中心</t>
  </si>
  <si>
    <t>全省水资源税改革试点实施效应第三方核查</t>
  </si>
  <si>
    <t>水资源公报编制与生态用水量调查分析</t>
  </si>
  <si>
    <t>集中式饮用水水源地保护技术支撑</t>
  </si>
  <si>
    <t>地下水保护技术支撑</t>
  </si>
  <si>
    <t>重点河湖用水预测及用水方案分析</t>
  </si>
  <si>
    <t>农业灌区渠首监测站、水源地水质共享平台监测站巡查及故障应急响应</t>
  </si>
  <si>
    <t>取用水监测站点采集数据处理及复核</t>
  </si>
  <si>
    <t>最严格水资源管理制度（水资源刚性约束制度）落实情况第三方技术支撑与核查</t>
  </si>
  <si>
    <t>全省取用水计量设施第三方技术支撑与比测校准</t>
  </si>
  <si>
    <t>用水统计直报资料第三方核查</t>
  </si>
  <si>
    <t>省水利科学研究院</t>
  </si>
  <si>
    <t>水资源遥感监测与应用（灌区实灌面积复核、母亲河、水源地、非法取用地表水等遥感排查监测）</t>
  </si>
  <si>
    <r>
      <rPr>
        <sz val="12"/>
        <rFont val="Times New Roman"/>
        <charset val="134"/>
      </rPr>
      <t>2026</t>
    </r>
    <r>
      <rPr>
        <sz val="12"/>
        <rFont val="方正仿宋_GBK"/>
        <charset val="134"/>
      </rPr>
      <t>年母亲河复苏行动实施及效果技术核查与评估</t>
    </r>
  </si>
  <si>
    <t>生态水位（流量）管控保障技术复核与评估</t>
  </si>
  <si>
    <t>县域水资源管理规范化技术核查</t>
  </si>
  <si>
    <t>水资源区域论证后评估</t>
  </si>
  <si>
    <t>常熟枢纽扩大取水水资源论证报告编制</t>
  </si>
  <si>
    <t>附件3-7</t>
  </si>
  <si>
    <t>2026年省级水利建设和发展专项资金（第一批水利发展）
明细表(节约用水管理)</t>
  </si>
  <si>
    <r>
      <rPr>
        <b/>
        <sz val="12"/>
        <color rgb="FF000000"/>
        <rFont val="方正仿宋_GBK"/>
        <charset val="134"/>
      </rPr>
      <t>地</t>
    </r>
    <r>
      <rPr>
        <b/>
        <sz val="12"/>
        <color rgb="FF000000"/>
        <rFont val="Times New Roman"/>
        <charset val="134"/>
      </rPr>
      <t xml:space="preserve">    </t>
    </r>
    <r>
      <rPr>
        <b/>
        <sz val="12"/>
        <color rgb="FF000000"/>
        <rFont val="方正仿宋_GBK"/>
        <charset val="134"/>
      </rPr>
      <t>区</t>
    </r>
  </si>
  <si>
    <r>
      <rPr>
        <b/>
        <sz val="12"/>
        <color rgb="FF000000"/>
        <rFont val="方正仿宋_GBK"/>
        <charset val="134"/>
      </rPr>
      <t>小计</t>
    </r>
  </si>
  <si>
    <t>水效提升
奖补</t>
  </si>
  <si>
    <t>绩效考核及节水产业园区等奖补</t>
  </si>
  <si>
    <r>
      <rPr>
        <b/>
        <sz val="12"/>
        <color rgb="FF000000"/>
        <rFont val="方正仿宋_GBK"/>
        <charset val="134"/>
      </rPr>
      <t>全省合计</t>
    </r>
  </si>
  <si>
    <r>
      <rPr>
        <b/>
        <sz val="12"/>
        <color rgb="FF000000"/>
        <rFont val="方正仿宋_GBK"/>
        <charset val="134"/>
      </rPr>
      <t>市县小计</t>
    </r>
  </si>
  <si>
    <r>
      <rPr>
        <b/>
        <sz val="12"/>
        <color rgb="FF000000"/>
        <rFont val="方正仿宋_GBK"/>
        <charset val="134"/>
      </rPr>
      <t>南京市</t>
    </r>
  </si>
  <si>
    <r>
      <rPr>
        <sz val="12"/>
        <color rgb="FF000000"/>
        <rFont val="Times New Roman"/>
        <charset val="134"/>
      </rPr>
      <t xml:space="preserve">    </t>
    </r>
    <r>
      <rPr>
        <sz val="12"/>
        <color rgb="FF000000"/>
        <rFont val="方正仿宋_GBK"/>
        <charset val="134"/>
      </rPr>
      <t>南京市本级</t>
    </r>
  </si>
  <si>
    <r>
      <rPr>
        <sz val="12"/>
        <color rgb="FF000000"/>
        <rFont val="Times New Roman"/>
        <charset val="134"/>
      </rPr>
      <t xml:space="preserve">    </t>
    </r>
    <r>
      <rPr>
        <sz val="12"/>
        <color rgb="FF000000"/>
        <rFont val="方正仿宋_GBK"/>
        <charset val="134"/>
      </rPr>
      <t>雨花台区</t>
    </r>
  </si>
  <si>
    <r>
      <rPr>
        <sz val="12"/>
        <color rgb="FF000000"/>
        <rFont val="Times New Roman"/>
        <charset val="134"/>
      </rPr>
      <t xml:space="preserve">    </t>
    </r>
    <r>
      <rPr>
        <sz val="12"/>
        <color rgb="FF000000"/>
        <rFont val="方正仿宋_GBK"/>
        <charset val="134"/>
      </rPr>
      <t>江宁区</t>
    </r>
  </si>
  <si>
    <r>
      <rPr>
        <sz val="12"/>
        <color rgb="FF000000"/>
        <rFont val="Times New Roman"/>
        <charset val="134"/>
      </rPr>
      <t xml:space="preserve">    </t>
    </r>
    <r>
      <rPr>
        <sz val="12"/>
        <color rgb="FF000000"/>
        <rFont val="方正仿宋_GBK"/>
        <charset val="134"/>
      </rPr>
      <t>浦口区</t>
    </r>
  </si>
  <si>
    <r>
      <rPr>
        <sz val="12"/>
        <color rgb="FF000000"/>
        <rFont val="Times New Roman"/>
        <charset val="134"/>
      </rPr>
      <t xml:space="preserve">    </t>
    </r>
    <r>
      <rPr>
        <sz val="12"/>
        <color rgb="FF000000"/>
        <rFont val="方正仿宋_GBK"/>
        <charset val="134"/>
      </rPr>
      <t>六合区</t>
    </r>
  </si>
  <si>
    <r>
      <rPr>
        <sz val="12"/>
        <color rgb="FF000000"/>
        <rFont val="Times New Roman"/>
        <charset val="134"/>
      </rPr>
      <t xml:space="preserve">    </t>
    </r>
    <r>
      <rPr>
        <sz val="12"/>
        <color rgb="FF000000"/>
        <rFont val="方正仿宋_GBK"/>
        <charset val="134"/>
      </rPr>
      <t>溧水区</t>
    </r>
  </si>
  <si>
    <r>
      <rPr>
        <sz val="12"/>
        <color rgb="FF000000"/>
        <rFont val="Times New Roman"/>
        <charset val="134"/>
      </rPr>
      <t xml:space="preserve">    </t>
    </r>
    <r>
      <rPr>
        <sz val="12"/>
        <color rgb="FF000000"/>
        <rFont val="方正仿宋_GBK"/>
        <charset val="134"/>
      </rPr>
      <t>高淳区</t>
    </r>
  </si>
  <si>
    <r>
      <rPr>
        <sz val="12"/>
        <color rgb="FF000000"/>
        <rFont val="Times New Roman"/>
        <charset val="134"/>
      </rPr>
      <t xml:space="preserve">    </t>
    </r>
    <r>
      <rPr>
        <sz val="12"/>
        <color rgb="FF000000"/>
        <rFont val="方正仿宋_GBK"/>
        <charset val="134"/>
      </rPr>
      <t>栖霞区</t>
    </r>
  </si>
  <si>
    <t xml:space="preserve">  江北新区</t>
  </si>
  <si>
    <r>
      <rPr>
        <b/>
        <sz val="12"/>
        <color rgb="FF000000"/>
        <rFont val="方正仿宋_GBK"/>
        <charset val="134"/>
      </rPr>
      <t>无锡市</t>
    </r>
  </si>
  <si>
    <r>
      <rPr>
        <sz val="12"/>
        <color rgb="FF000000"/>
        <rFont val="Times New Roman"/>
        <charset val="134"/>
      </rPr>
      <t xml:space="preserve">    </t>
    </r>
    <r>
      <rPr>
        <sz val="12"/>
        <color rgb="FF000000"/>
        <rFont val="方正仿宋_GBK"/>
        <charset val="134"/>
      </rPr>
      <t>无锡市本级</t>
    </r>
  </si>
  <si>
    <r>
      <rPr>
        <sz val="12"/>
        <color rgb="FF000000"/>
        <rFont val="Times New Roman"/>
        <charset val="134"/>
      </rPr>
      <t xml:space="preserve">    </t>
    </r>
    <r>
      <rPr>
        <sz val="12"/>
        <color rgb="FF000000"/>
        <rFont val="方正仿宋_GBK"/>
        <charset val="134"/>
      </rPr>
      <t>新吴区</t>
    </r>
  </si>
  <si>
    <r>
      <rPr>
        <sz val="12"/>
        <color rgb="FF000000"/>
        <rFont val="Times New Roman"/>
        <charset val="134"/>
      </rPr>
      <t xml:space="preserve">    </t>
    </r>
    <r>
      <rPr>
        <sz val="12"/>
        <color rgb="FF000000"/>
        <rFont val="方正仿宋_GBK"/>
        <charset val="134"/>
      </rPr>
      <t>锡山区</t>
    </r>
  </si>
  <si>
    <r>
      <rPr>
        <sz val="12"/>
        <color rgb="FF000000"/>
        <rFont val="Times New Roman"/>
        <charset val="134"/>
      </rPr>
      <t xml:space="preserve">    </t>
    </r>
    <r>
      <rPr>
        <sz val="12"/>
        <color rgb="FF000000"/>
        <rFont val="方正仿宋_GBK"/>
        <charset val="134"/>
      </rPr>
      <t>惠山区</t>
    </r>
  </si>
  <si>
    <r>
      <rPr>
        <sz val="12"/>
        <color rgb="FF000000"/>
        <rFont val="Times New Roman"/>
        <charset val="134"/>
      </rPr>
      <t xml:space="preserve">    </t>
    </r>
    <r>
      <rPr>
        <sz val="12"/>
        <color rgb="FF000000"/>
        <rFont val="方正仿宋_GBK"/>
        <charset val="134"/>
      </rPr>
      <t>滨湖区</t>
    </r>
  </si>
  <si>
    <r>
      <rPr>
        <sz val="12"/>
        <color rgb="FF000000"/>
        <rFont val="Times New Roman"/>
        <charset val="134"/>
      </rPr>
      <t xml:space="preserve">    </t>
    </r>
    <r>
      <rPr>
        <sz val="12"/>
        <color rgb="FF000000"/>
        <rFont val="方正仿宋_GBK"/>
        <charset val="134"/>
      </rPr>
      <t>江阴市</t>
    </r>
  </si>
  <si>
    <r>
      <rPr>
        <sz val="12"/>
        <color rgb="FF000000"/>
        <rFont val="Times New Roman"/>
        <charset val="134"/>
      </rPr>
      <t xml:space="preserve">    </t>
    </r>
    <r>
      <rPr>
        <sz val="12"/>
        <color rgb="FF000000"/>
        <rFont val="方正仿宋_GBK"/>
        <charset val="134"/>
      </rPr>
      <t>宜兴市</t>
    </r>
  </si>
  <si>
    <t>节水产业园区奖补</t>
  </si>
  <si>
    <r>
      <rPr>
        <b/>
        <sz val="12"/>
        <color rgb="FF000000"/>
        <rFont val="方正仿宋_GBK"/>
        <charset val="134"/>
      </rPr>
      <t>徐州市</t>
    </r>
  </si>
  <si>
    <r>
      <rPr>
        <sz val="12"/>
        <color rgb="FF000000"/>
        <rFont val="Times New Roman"/>
        <charset val="134"/>
      </rPr>
      <t xml:space="preserve">    </t>
    </r>
    <r>
      <rPr>
        <sz val="12"/>
        <color rgb="FF000000"/>
        <rFont val="方正仿宋_GBK"/>
        <charset val="134"/>
      </rPr>
      <t>徐州市本级</t>
    </r>
  </si>
  <si>
    <r>
      <rPr>
        <sz val="12"/>
        <color rgb="FF000000"/>
        <rFont val="Times New Roman"/>
        <charset val="134"/>
      </rPr>
      <t xml:space="preserve">    </t>
    </r>
    <r>
      <rPr>
        <sz val="12"/>
        <color rgb="FF000000"/>
        <rFont val="方正仿宋_GBK"/>
        <charset val="134"/>
      </rPr>
      <t>铜山区</t>
    </r>
  </si>
  <si>
    <r>
      <rPr>
        <sz val="12"/>
        <color rgb="FF000000"/>
        <rFont val="Times New Roman"/>
        <charset val="134"/>
      </rPr>
      <t xml:space="preserve">    </t>
    </r>
    <r>
      <rPr>
        <sz val="12"/>
        <color rgb="FF000000"/>
        <rFont val="方正仿宋_GBK"/>
        <charset val="134"/>
      </rPr>
      <t>贾汪区</t>
    </r>
  </si>
  <si>
    <r>
      <rPr>
        <sz val="12"/>
        <color rgb="FF000000"/>
        <rFont val="Times New Roman"/>
        <charset val="134"/>
      </rPr>
      <t xml:space="preserve">    </t>
    </r>
    <r>
      <rPr>
        <sz val="12"/>
        <color rgb="FF000000"/>
        <rFont val="方正仿宋_GBK"/>
        <charset val="134"/>
      </rPr>
      <t>丰县</t>
    </r>
  </si>
  <si>
    <r>
      <rPr>
        <sz val="12"/>
        <color rgb="FF000000"/>
        <rFont val="Times New Roman"/>
        <charset val="134"/>
      </rPr>
      <t xml:space="preserve">    </t>
    </r>
    <r>
      <rPr>
        <sz val="12"/>
        <color rgb="FF000000"/>
        <rFont val="方正仿宋_GBK"/>
        <charset val="134"/>
      </rPr>
      <t>沛县</t>
    </r>
  </si>
  <si>
    <r>
      <rPr>
        <sz val="12"/>
        <color rgb="FF000000"/>
        <rFont val="Times New Roman"/>
        <charset val="134"/>
      </rPr>
      <t xml:space="preserve">    </t>
    </r>
    <r>
      <rPr>
        <sz val="12"/>
        <color rgb="FF000000"/>
        <rFont val="方正仿宋_GBK"/>
        <charset val="134"/>
      </rPr>
      <t>睢宁县</t>
    </r>
  </si>
  <si>
    <r>
      <rPr>
        <sz val="12"/>
        <color rgb="FF000000"/>
        <rFont val="Times New Roman"/>
        <charset val="134"/>
      </rPr>
      <t xml:space="preserve">    </t>
    </r>
    <r>
      <rPr>
        <sz val="12"/>
        <color rgb="FF000000"/>
        <rFont val="方正仿宋_GBK"/>
        <charset val="134"/>
      </rPr>
      <t>新沂市</t>
    </r>
  </si>
  <si>
    <r>
      <rPr>
        <sz val="12"/>
        <color rgb="FF000000"/>
        <rFont val="Times New Roman"/>
        <charset val="134"/>
      </rPr>
      <t xml:space="preserve">    </t>
    </r>
    <r>
      <rPr>
        <sz val="12"/>
        <color rgb="FF000000"/>
        <rFont val="方正仿宋_GBK"/>
        <charset val="134"/>
      </rPr>
      <t>邳州市</t>
    </r>
  </si>
  <si>
    <r>
      <rPr>
        <b/>
        <sz val="12"/>
        <color rgb="FF000000"/>
        <rFont val="方正仿宋_GBK"/>
        <charset val="134"/>
      </rPr>
      <t>常州市</t>
    </r>
  </si>
  <si>
    <r>
      <rPr>
        <sz val="12"/>
        <color rgb="FF000000"/>
        <rFont val="Times New Roman"/>
        <charset val="134"/>
      </rPr>
      <t xml:space="preserve">    </t>
    </r>
    <r>
      <rPr>
        <sz val="12"/>
        <color rgb="FF000000"/>
        <rFont val="方正仿宋_GBK"/>
        <charset val="134"/>
      </rPr>
      <t>常州市本级</t>
    </r>
  </si>
  <si>
    <t>节水产业园区奖补30万元</t>
  </si>
  <si>
    <r>
      <rPr>
        <sz val="12"/>
        <color rgb="FF000000"/>
        <rFont val="Times New Roman"/>
        <charset val="134"/>
      </rPr>
      <t xml:space="preserve">    </t>
    </r>
    <r>
      <rPr>
        <sz val="12"/>
        <color rgb="FF000000"/>
        <rFont val="方正仿宋_GBK"/>
        <charset val="134"/>
      </rPr>
      <t>金坛区</t>
    </r>
  </si>
  <si>
    <r>
      <rPr>
        <sz val="12"/>
        <color rgb="FF000000"/>
        <rFont val="Times New Roman"/>
        <charset val="134"/>
      </rPr>
      <t xml:space="preserve">    </t>
    </r>
    <r>
      <rPr>
        <sz val="12"/>
        <color rgb="FF000000"/>
        <rFont val="方正仿宋_GBK"/>
        <charset val="134"/>
      </rPr>
      <t>武进区</t>
    </r>
  </si>
  <si>
    <r>
      <rPr>
        <sz val="12"/>
        <color rgb="FF000000"/>
        <rFont val="Times New Roman"/>
        <charset val="134"/>
      </rPr>
      <t xml:space="preserve">    </t>
    </r>
    <r>
      <rPr>
        <sz val="12"/>
        <color rgb="FF000000"/>
        <rFont val="方正仿宋_GBK"/>
        <charset val="134"/>
      </rPr>
      <t>新北区</t>
    </r>
  </si>
  <si>
    <r>
      <rPr>
        <sz val="12"/>
        <color rgb="FFFF0000"/>
        <rFont val="方正仿宋_GBK"/>
        <charset val="134"/>
      </rPr>
      <t xml:space="preserve">  </t>
    </r>
    <r>
      <rPr>
        <sz val="12"/>
        <rFont val="方正仿宋_GBK"/>
        <charset val="134"/>
      </rPr>
      <t>天宁区</t>
    </r>
  </si>
  <si>
    <r>
      <rPr>
        <sz val="12"/>
        <color rgb="FF000000"/>
        <rFont val="Times New Roman"/>
        <charset val="134"/>
      </rPr>
      <t xml:space="preserve">    </t>
    </r>
    <r>
      <rPr>
        <sz val="12"/>
        <color rgb="FF000000"/>
        <rFont val="方正仿宋_GBK"/>
        <charset val="134"/>
      </rPr>
      <t>溧阳市</t>
    </r>
  </si>
  <si>
    <r>
      <rPr>
        <b/>
        <sz val="12"/>
        <color rgb="FF000000"/>
        <rFont val="方正仿宋_GBK"/>
        <charset val="134"/>
      </rPr>
      <t>苏州市</t>
    </r>
  </si>
  <si>
    <r>
      <rPr>
        <sz val="12"/>
        <color rgb="FF000000"/>
        <rFont val="Times New Roman"/>
        <charset val="134"/>
      </rPr>
      <t xml:space="preserve">    </t>
    </r>
    <r>
      <rPr>
        <sz val="12"/>
        <color rgb="FF000000"/>
        <rFont val="方正仿宋_GBK"/>
        <charset val="134"/>
      </rPr>
      <t>苏州市本级</t>
    </r>
  </si>
  <si>
    <r>
      <rPr>
        <sz val="12"/>
        <color rgb="FF000000"/>
        <rFont val="Times New Roman"/>
        <charset val="134"/>
      </rPr>
      <t xml:space="preserve">    </t>
    </r>
    <r>
      <rPr>
        <sz val="12"/>
        <color rgb="FF000000"/>
        <rFont val="方正仿宋_GBK"/>
        <charset val="134"/>
      </rPr>
      <t>吴江区</t>
    </r>
  </si>
  <si>
    <r>
      <rPr>
        <sz val="12"/>
        <color rgb="FF000000"/>
        <rFont val="Times New Roman"/>
        <charset val="134"/>
      </rPr>
      <t xml:space="preserve">    </t>
    </r>
    <r>
      <rPr>
        <sz val="12"/>
        <color rgb="FF000000"/>
        <rFont val="方正仿宋_GBK"/>
        <charset val="134"/>
      </rPr>
      <t>吴中区</t>
    </r>
  </si>
  <si>
    <r>
      <rPr>
        <sz val="12"/>
        <color rgb="FF000000"/>
        <rFont val="Times New Roman"/>
        <charset val="134"/>
      </rPr>
      <t xml:space="preserve">    </t>
    </r>
    <r>
      <rPr>
        <sz val="12"/>
        <color rgb="FF000000"/>
        <rFont val="方正仿宋_GBK"/>
        <charset val="134"/>
      </rPr>
      <t>相城区</t>
    </r>
  </si>
  <si>
    <r>
      <rPr>
        <sz val="12"/>
        <color rgb="FF000000"/>
        <rFont val="Times New Roman"/>
        <charset val="134"/>
      </rPr>
      <t xml:space="preserve">    </t>
    </r>
    <r>
      <rPr>
        <sz val="12"/>
        <color rgb="FF000000"/>
        <rFont val="方正仿宋_GBK"/>
        <charset val="134"/>
      </rPr>
      <t>张家港市</t>
    </r>
  </si>
  <si>
    <r>
      <rPr>
        <sz val="12"/>
        <color rgb="FF000000"/>
        <rFont val="Times New Roman"/>
        <charset val="134"/>
      </rPr>
      <t xml:space="preserve">    </t>
    </r>
    <r>
      <rPr>
        <sz val="12"/>
        <color rgb="FF000000"/>
        <rFont val="方正仿宋_GBK"/>
        <charset val="134"/>
      </rPr>
      <t>常熟市</t>
    </r>
  </si>
  <si>
    <r>
      <rPr>
        <sz val="12"/>
        <color rgb="FF000000"/>
        <rFont val="Times New Roman"/>
        <charset val="134"/>
      </rPr>
      <t xml:space="preserve">    </t>
    </r>
    <r>
      <rPr>
        <sz val="12"/>
        <color rgb="FF000000"/>
        <rFont val="方正仿宋_GBK"/>
        <charset val="134"/>
      </rPr>
      <t>太仓市</t>
    </r>
  </si>
  <si>
    <r>
      <rPr>
        <sz val="12"/>
        <color rgb="FF000000"/>
        <rFont val="Times New Roman"/>
        <charset val="134"/>
      </rPr>
      <t xml:space="preserve">    </t>
    </r>
    <r>
      <rPr>
        <sz val="12"/>
        <color rgb="FF000000"/>
        <rFont val="方正仿宋_GBK"/>
        <charset val="134"/>
      </rPr>
      <t>昆山市</t>
    </r>
  </si>
  <si>
    <r>
      <rPr>
        <b/>
        <sz val="12"/>
        <color rgb="FF000000"/>
        <rFont val="方正仿宋_GBK"/>
        <charset val="134"/>
      </rPr>
      <t>南通市</t>
    </r>
  </si>
  <si>
    <r>
      <rPr>
        <sz val="12"/>
        <color rgb="FF000000"/>
        <rFont val="Times New Roman"/>
        <charset val="134"/>
      </rPr>
      <t xml:space="preserve">    </t>
    </r>
    <r>
      <rPr>
        <sz val="12"/>
        <color rgb="FF000000"/>
        <rFont val="方正仿宋_GBK"/>
        <charset val="134"/>
      </rPr>
      <t>南通市本级</t>
    </r>
  </si>
  <si>
    <r>
      <rPr>
        <sz val="12"/>
        <color rgb="FFFF0000"/>
        <rFont val="方正仿宋_GBK"/>
        <charset val="134"/>
      </rPr>
      <t xml:space="preserve">  </t>
    </r>
    <r>
      <rPr>
        <sz val="12"/>
        <rFont val="方正仿宋_GBK"/>
        <charset val="134"/>
      </rPr>
      <t>崇川区</t>
    </r>
  </si>
  <si>
    <r>
      <rPr>
        <sz val="12"/>
        <color rgb="FF000000"/>
        <rFont val="Times New Roman"/>
        <charset val="134"/>
      </rPr>
      <t xml:space="preserve">    </t>
    </r>
    <r>
      <rPr>
        <sz val="12"/>
        <color rgb="FF000000"/>
        <rFont val="方正仿宋_GBK"/>
        <charset val="134"/>
      </rPr>
      <t>通州区</t>
    </r>
  </si>
  <si>
    <r>
      <rPr>
        <sz val="12"/>
        <color rgb="FF000000"/>
        <rFont val="Times New Roman"/>
        <charset val="134"/>
      </rPr>
      <t xml:space="preserve">    </t>
    </r>
    <r>
      <rPr>
        <sz val="12"/>
        <color rgb="FF000000"/>
        <rFont val="方正仿宋_GBK"/>
        <charset val="134"/>
      </rPr>
      <t>海门区</t>
    </r>
  </si>
  <si>
    <r>
      <rPr>
        <sz val="12"/>
        <color rgb="FF000000"/>
        <rFont val="Times New Roman"/>
        <charset val="134"/>
      </rPr>
      <t xml:space="preserve">    </t>
    </r>
    <r>
      <rPr>
        <sz val="12"/>
        <color rgb="FF000000"/>
        <rFont val="方正仿宋_GBK"/>
        <charset val="134"/>
      </rPr>
      <t>海安市</t>
    </r>
  </si>
  <si>
    <r>
      <rPr>
        <sz val="12"/>
        <color rgb="FF000000"/>
        <rFont val="Times New Roman"/>
        <charset val="134"/>
      </rPr>
      <t xml:space="preserve">    </t>
    </r>
    <r>
      <rPr>
        <sz val="12"/>
        <color rgb="FF000000"/>
        <rFont val="方正仿宋_GBK"/>
        <charset val="134"/>
      </rPr>
      <t>如皋市</t>
    </r>
  </si>
  <si>
    <r>
      <rPr>
        <sz val="12"/>
        <color rgb="FF000000"/>
        <rFont val="Times New Roman"/>
        <charset val="134"/>
      </rPr>
      <t xml:space="preserve">    </t>
    </r>
    <r>
      <rPr>
        <sz val="12"/>
        <color rgb="FF000000"/>
        <rFont val="方正仿宋_GBK"/>
        <charset val="134"/>
      </rPr>
      <t>如东县</t>
    </r>
  </si>
  <si>
    <r>
      <rPr>
        <sz val="12"/>
        <color rgb="FF000000"/>
        <rFont val="Times New Roman"/>
        <charset val="134"/>
      </rPr>
      <t xml:space="preserve">    </t>
    </r>
    <r>
      <rPr>
        <sz val="12"/>
        <color rgb="FF000000"/>
        <rFont val="方正仿宋_GBK"/>
        <charset val="134"/>
      </rPr>
      <t>启东市</t>
    </r>
  </si>
  <si>
    <r>
      <rPr>
        <b/>
        <sz val="12"/>
        <color rgb="FF000000"/>
        <rFont val="方正仿宋_GBK"/>
        <charset val="134"/>
      </rPr>
      <t>连云港市</t>
    </r>
  </si>
  <si>
    <r>
      <rPr>
        <sz val="12"/>
        <color rgb="FF000000"/>
        <rFont val="Times New Roman"/>
        <charset val="134"/>
      </rPr>
      <t xml:space="preserve">  </t>
    </r>
    <r>
      <rPr>
        <sz val="12"/>
        <color rgb="FF000000"/>
        <rFont val="方正仿宋_GBK"/>
        <charset val="134"/>
      </rPr>
      <t>连云港市本级</t>
    </r>
  </si>
  <si>
    <r>
      <rPr>
        <sz val="12"/>
        <color rgb="FF000000"/>
        <rFont val="Times New Roman"/>
        <charset val="134"/>
      </rPr>
      <t xml:space="preserve">    </t>
    </r>
    <r>
      <rPr>
        <sz val="12"/>
        <color rgb="FF000000"/>
        <rFont val="方正仿宋_GBK"/>
        <charset val="134"/>
      </rPr>
      <t>赣榆区</t>
    </r>
  </si>
  <si>
    <r>
      <rPr>
        <sz val="12"/>
        <color rgb="FF000000"/>
        <rFont val="Times New Roman"/>
        <charset val="134"/>
      </rPr>
      <t xml:space="preserve">    </t>
    </r>
    <r>
      <rPr>
        <sz val="12"/>
        <color rgb="FF000000"/>
        <rFont val="方正仿宋_GBK"/>
        <charset val="134"/>
      </rPr>
      <t>海州区</t>
    </r>
  </si>
  <si>
    <r>
      <rPr>
        <sz val="12"/>
        <color rgb="FFFF0000"/>
        <rFont val="方正仿宋_GBK"/>
        <charset val="134"/>
      </rPr>
      <t xml:space="preserve">  </t>
    </r>
    <r>
      <rPr>
        <sz val="12"/>
        <rFont val="方正仿宋_GBK"/>
        <charset val="134"/>
      </rPr>
      <t>连云区</t>
    </r>
  </si>
  <si>
    <r>
      <rPr>
        <sz val="12"/>
        <color rgb="FF000000"/>
        <rFont val="Times New Roman"/>
        <charset val="134"/>
      </rPr>
      <t xml:space="preserve">    </t>
    </r>
    <r>
      <rPr>
        <sz val="12"/>
        <color rgb="FF000000"/>
        <rFont val="方正仿宋_GBK"/>
        <charset val="134"/>
      </rPr>
      <t>东海县</t>
    </r>
  </si>
  <si>
    <r>
      <rPr>
        <sz val="12"/>
        <color rgb="FF000000"/>
        <rFont val="Times New Roman"/>
        <charset val="134"/>
      </rPr>
      <t xml:space="preserve">    </t>
    </r>
    <r>
      <rPr>
        <sz val="12"/>
        <color rgb="FF000000"/>
        <rFont val="方正仿宋_GBK"/>
        <charset val="134"/>
      </rPr>
      <t>灌云县</t>
    </r>
  </si>
  <si>
    <r>
      <rPr>
        <sz val="12"/>
        <color rgb="FF000000"/>
        <rFont val="Times New Roman"/>
        <charset val="134"/>
      </rPr>
      <t xml:space="preserve">    </t>
    </r>
    <r>
      <rPr>
        <sz val="12"/>
        <color rgb="FF000000"/>
        <rFont val="方正仿宋_GBK"/>
        <charset val="134"/>
      </rPr>
      <t>灌南县</t>
    </r>
  </si>
  <si>
    <r>
      <rPr>
        <b/>
        <sz val="12"/>
        <color rgb="FF000000"/>
        <rFont val="方正仿宋_GBK"/>
        <charset val="134"/>
      </rPr>
      <t>淮安市</t>
    </r>
  </si>
  <si>
    <r>
      <rPr>
        <sz val="12"/>
        <color rgb="FF000000"/>
        <rFont val="Times New Roman"/>
        <charset val="134"/>
      </rPr>
      <t xml:space="preserve">    </t>
    </r>
    <r>
      <rPr>
        <sz val="12"/>
        <color rgb="FF000000"/>
        <rFont val="方正仿宋_GBK"/>
        <charset val="134"/>
      </rPr>
      <t>淮安市本级</t>
    </r>
  </si>
  <si>
    <r>
      <rPr>
        <sz val="12"/>
        <color rgb="FF000000"/>
        <rFont val="Times New Roman"/>
        <charset val="134"/>
      </rPr>
      <t xml:space="preserve">    </t>
    </r>
    <r>
      <rPr>
        <sz val="12"/>
        <color rgb="FF000000"/>
        <rFont val="方正仿宋_GBK"/>
        <charset val="134"/>
      </rPr>
      <t>淮安区</t>
    </r>
  </si>
  <si>
    <r>
      <rPr>
        <sz val="12"/>
        <color rgb="FF000000"/>
        <rFont val="Times New Roman"/>
        <charset val="134"/>
      </rPr>
      <t xml:space="preserve">    </t>
    </r>
    <r>
      <rPr>
        <sz val="12"/>
        <color rgb="FF000000"/>
        <rFont val="方正仿宋_GBK"/>
        <charset val="134"/>
      </rPr>
      <t>淮阴区</t>
    </r>
  </si>
  <si>
    <r>
      <rPr>
        <sz val="12"/>
        <color rgb="FF000000"/>
        <rFont val="Times New Roman"/>
        <charset val="134"/>
      </rPr>
      <t xml:space="preserve">    </t>
    </r>
    <r>
      <rPr>
        <sz val="12"/>
        <color rgb="FF000000"/>
        <rFont val="方正仿宋_GBK"/>
        <charset val="134"/>
      </rPr>
      <t>清江浦区</t>
    </r>
  </si>
  <si>
    <r>
      <rPr>
        <sz val="12"/>
        <color rgb="FF000000"/>
        <rFont val="Times New Roman"/>
        <charset val="134"/>
      </rPr>
      <t xml:space="preserve">    </t>
    </r>
    <r>
      <rPr>
        <sz val="12"/>
        <color rgb="FF000000"/>
        <rFont val="方正仿宋_GBK"/>
        <charset val="134"/>
      </rPr>
      <t>洪泽区</t>
    </r>
  </si>
  <si>
    <r>
      <rPr>
        <sz val="12"/>
        <color rgb="FF000000"/>
        <rFont val="Times New Roman"/>
        <charset val="134"/>
      </rPr>
      <t xml:space="preserve">    </t>
    </r>
    <r>
      <rPr>
        <sz val="12"/>
        <color rgb="FF000000"/>
        <rFont val="方正仿宋_GBK"/>
        <charset val="134"/>
      </rPr>
      <t>金湖县</t>
    </r>
  </si>
  <si>
    <r>
      <rPr>
        <sz val="12"/>
        <color rgb="FF000000"/>
        <rFont val="Times New Roman"/>
        <charset val="134"/>
      </rPr>
      <t xml:space="preserve">    </t>
    </r>
    <r>
      <rPr>
        <sz val="12"/>
        <color rgb="FF000000"/>
        <rFont val="方正仿宋_GBK"/>
        <charset val="134"/>
      </rPr>
      <t>盱眙县</t>
    </r>
  </si>
  <si>
    <r>
      <rPr>
        <sz val="12"/>
        <color rgb="FF000000"/>
        <rFont val="Times New Roman"/>
        <charset val="134"/>
      </rPr>
      <t xml:space="preserve">    </t>
    </r>
    <r>
      <rPr>
        <sz val="12"/>
        <color rgb="FF000000"/>
        <rFont val="方正仿宋_GBK"/>
        <charset val="134"/>
      </rPr>
      <t>涟水县</t>
    </r>
  </si>
  <si>
    <r>
      <rPr>
        <b/>
        <sz val="12"/>
        <color rgb="FF000000"/>
        <rFont val="方正仿宋_GBK"/>
        <charset val="134"/>
      </rPr>
      <t>盐城市</t>
    </r>
  </si>
  <si>
    <r>
      <rPr>
        <sz val="12"/>
        <color rgb="FF000000"/>
        <rFont val="Times New Roman"/>
        <charset val="134"/>
      </rPr>
      <t xml:space="preserve">    </t>
    </r>
    <r>
      <rPr>
        <sz val="12"/>
        <color rgb="FF000000"/>
        <rFont val="方正仿宋_GBK"/>
        <charset val="134"/>
      </rPr>
      <t>盐城市本级</t>
    </r>
  </si>
  <si>
    <r>
      <rPr>
        <sz val="12"/>
        <color rgb="FF000000"/>
        <rFont val="Times New Roman"/>
        <charset val="134"/>
      </rPr>
      <t xml:space="preserve">    </t>
    </r>
    <r>
      <rPr>
        <sz val="12"/>
        <color rgb="FF000000"/>
        <rFont val="方正仿宋_GBK"/>
        <charset val="134"/>
      </rPr>
      <t>大丰区</t>
    </r>
  </si>
  <si>
    <r>
      <rPr>
        <sz val="12"/>
        <color rgb="FF000000"/>
        <rFont val="Times New Roman"/>
        <charset val="134"/>
      </rPr>
      <t xml:space="preserve">    </t>
    </r>
    <r>
      <rPr>
        <sz val="12"/>
        <color rgb="FF000000"/>
        <rFont val="方正仿宋_GBK"/>
        <charset val="134"/>
      </rPr>
      <t>盐都区</t>
    </r>
  </si>
  <si>
    <r>
      <rPr>
        <sz val="12"/>
        <color rgb="FF000000"/>
        <rFont val="Times New Roman"/>
        <charset val="134"/>
      </rPr>
      <t xml:space="preserve">    </t>
    </r>
    <r>
      <rPr>
        <sz val="12"/>
        <color rgb="FF000000"/>
        <rFont val="方正仿宋_GBK"/>
        <charset val="134"/>
      </rPr>
      <t>亭湖区</t>
    </r>
  </si>
  <si>
    <r>
      <rPr>
        <sz val="12"/>
        <color rgb="FF000000"/>
        <rFont val="Times New Roman"/>
        <charset val="134"/>
      </rPr>
      <t xml:space="preserve">    </t>
    </r>
    <r>
      <rPr>
        <sz val="12"/>
        <color rgb="FF000000"/>
        <rFont val="方正仿宋_GBK"/>
        <charset val="134"/>
      </rPr>
      <t>东台市</t>
    </r>
  </si>
  <si>
    <r>
      <rPr>
        <sz val="12"/>
        <color rgb="FF000000"/>
        <rFont val="Times New Roman"/>
        <charset val="134"/>
      </rPr>
      <t xml:space="preserve">    </t>
    </r>
    <r>
      <rPr>
        <sz val="12"/>
        <color rgb="FF000000"/>
        <rFont val="方正仿宋_GBK"/>
        <charset val="134"/>
      </rPr>
      <t>建湖县</t>
    </r>
  </si>
  <si>
    <r>
      <rPr>
        <sz val="12"/>
        <color rgb="FF000000"/>
        <rFont val="Times New Roman"/>
        <charset val="134"/>
      </rPr>
      <t xml:space="preserve">    </t>
    </r>
    <r>
      <rPr>
        <sz val="12"/>
        <color rgb="FF000000"/>
        <rFont val="方正仿宋_GBK"/>
        <charset val="134"/>
      </rPr>
      <t>射阳县</t>
    </r>
  </si>
  <si>
    <r>
      <rPr>
        <sz val="12"/>
        <color rgb="FF000000"/>
        <rFont val="Times New Roman"/>
        <charset val="134"/>
      </rPr>
      <t xml:space="preserve">    </t>
    </r>
    <r>
      <rPr>
        <sz val="12"/>
        <color rgb="FF000000"/>
        <rFont val="方正仿宋_GBK"/>
        <charset val="134"/>
      </rPr>
      <t>阜宁县</t>
    </r>
  </si>
  <si>
    <r>
      <rPr>
        <sz val="12"/>
        <color rgb="FF000000"/>
        <rFont val="Times New Roman"/>
        <charset val="134"/>
      </rPr>
      <t xml:space="preserve">    </t>
    </r>
    <r>
      <rPr>
        <sz val="12"/>
        <color rgb="FF000000"/>
        <rFont val="方正仿宋_GBK"/>
        <charset val="134"/>
      </rPr>
      <t>滨海县</t>
    </r>
  </si>
  <si>
    <r>
      <rPr>
        <sz val="12"/>
        <color rgb="FF000000"/>
        <rFont val="Times New Roman"/>
        <charset val="134"/>
      </rPr>
      <t xml:space="preserve">    </t>
    </r>
    <r>
      <rPr>
        <sz val="12"/>
        <color rgb="FF000000"/>
        <rFont val="方正仿宋_GBK"/>
        <charset val="134"/>
      </rPr>
      <t>响水县</t>
    </r>
  </si>
  <si>
    <r>
      <rPr>
        <b/>
        <sz val="12"/>
        <color rgb="FF000000"/>
        <rFont val="方正仿宋_GBK"/>
        <charset val="134"/>
      </rPr>
      <t>扬州市</t>
    </r>
  </si>
  <si>
    <r>
      <rPr>
        <sz val="12"/>
        <color rgb="FF000000"/>
        <rFont val="Times New Roman"/>
        <charset val="134"/>
      </rPr>
      <t xml:space="preserve">    </t>
    </r>
    <r>
      <rPr>
        <sz val="12"/>
        <color rgb="FF000000"/>
        <rFont val="方正仿宋_GBK"/>
        <charset val="134"/>
      </rPr>
      <t>扬州市本级</t>
    </r>
  </si>
  <si>
    <r>
      <rPr>
        <sz val="11"/>
        <color theme="1"/>
        <rFont val="方正仿宋_GBK"/>
        <charset val="134"/>
      </rPr>
      <t>节水技术概念验证工作</t>
    </r>
    <r>
      <rPr>
        <sz val="11"/>
        <color theme="1"/>
        <rFont val="Times New Roman"/>
        <charset val="134"/>
      </rPr>
      <t>45</t>
    </r>
    <r>
      <rPr>
        <sz val="11"/>
        <color theme="1"/>
        <rFont val="方正仿宋_GBK"/>
        <charset val="134"/>
      </rPr>
      <t>万元</t>
    </r>
  </si>
  <si>
    <r>
      <rPr>
        <sz val="12"/>
        <color rgb="FF000000"/>
        <rFont val="Times New Roman"/>
        <charset val="134"/>
      </rPr>
      <t xml:space="preserve">    </t>
    </r>
    <r>
      <rPr>
        <sz val="12"/>
        <color rgb="FF000000"/>
        <rFont val="方正仿宋_GBK"/>
        <charset val="134"/>
      </rPr>
      <t>江都区</t>
    </r>
  </si>
  <si>
    <r>
      <rPr>
        <sz val="12"/>
        <color rgb="FF000000"/>
        <rFont val="Times New Roman"/>
        <charset val="134"/>
      </rPr>
      <t xml:space="preserve">    </t>
    </r>
    <r>
      <rPr>
        <sz val="12"/>
        <color rgb="FF000000"/>
        <rFont val="方正仿宋_GBK"/>
        <charset val="134"/>
      </rPr>
      <t>邗江区</t>
    </r>
  </si>
  <si>
    <r>
      <rPr>
        <sz val="12"/>
        <color rgb="FF000000"/>
        <rFont val="Times New Roman"/>
        <charset val="134"/>
      </rPr>
      <t xml:space="preserve">    </t>
    </r>
    <r>
      <rPr>
        <sz val="12"/>
        <color rgb="FF000000"/>
        <rFont val="方正仿宋_GBK"/>
        <charset val="134"/>
      </rPr>
      <t>广陵区</t>
    </r>
  </si>
  <si>
    <r>
      <rPr>
        <sz val="12"/>
        <color rgb="FF000000"/>
        <rFont val="Times New Roman"/>
        <charset val="134"/>
      </rPr>
      <t xml:space="preserve">    </t>
    </r>
    <r>
      <rPr>
        <sz val="12"/>
        <color rgb="FF000000"/>
        <rFont val="方正仿宋_GBK"/>
        <charset val="134"/>
      </rPr>
      <t>宝应县</t>
    </r>
  </si>
  <si>
    <r>
      <rPr>
        <sz val="12"/>
        <color rgb="FF000000"/>
        <rFont val="Times New Roman"/>
        <charset val="134"/>
      </rPr>
      <t xml:space="preserve">    </t>
    </r>
    <r>
      <rPr>
        <sz val="12"/>
        <color rgb="FF000000"/>
        <rFont val="方正仿宋_GBK"/>
        <charset val="134"/>
      </rPr>
      <t>高邮市</t>
    </r>
  </si>
  <si>
    <r>
      <rPr>
        <sz val="12"/>
        <color rgb="FF000000"/>
        <rFont val="Times New Roman"/>
        <charset val="134"/>
      </rPr>
      <t xml:space="preserve">    </t>
    </r>
    <r>
      <rPr>
        <sz val="12"/>
        <color rgb="FF000000"/>
        <rFont val="方正仿宋_GBK"/>
        <charset val="134"/>
      </rPr>
      <t>仪征市</t>
    </r>
  </si>
  <si>
    <r>
      <rPr>
        <b/>
        <sz val="12"/>
        <color rgb="FF000000"/>
        <rFont val="方正仿宋_GBK"/>
        <charset val="134"/>
      </rPr>
      <t>镇江市</t>
    </r>
  </si>
  <si>
    <r>
      <rPr>
        <sz val="12"/>
        <color rgb="FF000000"/>
        <rFont val="Times New Roman"/>
        <charset val="134"/>
      </rPr>
      <t xml:space="preserve">    </t>
    </r>
    <r>
      <rPr>
        <sz val="12"/>
        <color rgb="FF000000"/>
        <rFont val="方正仿宋_GBK"/>
        <charset val="134"/>
      </rPr>
      <t>镇江市本级</t>
    </r>
  </si>
  <si>
    <r>
      <rPr>
        <sz val="11"/>
        <color theme="1"/>
        <rFont val="方正仿宋_GBK"/>
        <charset val="134"/>
      </rPr>
      <t>农业园区节水工作</t>
    </r>
    <r>
      <rPr>
        <sz val="11"/>
        <color theme="1"/>
        <rFont val="Times New Roman"/>
        <charset val="134"/>
      </rPr>
      <t>10</t>
    </r>
    <r>
      <rPr>
        <sz val="11"/>
        <color theme="1"/>
        <rFont val="方正仿宋_GBK"/>
        <charset val="134"/>
      </rPr>
      <t>万元</t>
    </r>
  </si>
  <si>
    <t xml:space="preserve">  京口区</t>
  </si>
  <si>
    <r>
      <rPr>
        <sz val="12"/>
        <color rgb="FF000000"/>
        <rFont val="Times New Roman"/>
        <charset val="134"/>
      </rPr>
      <t xml:space="preserve">    </t>
    </r>
    <r>
      <rPr>
        <sz val="12"/>
        <color rgb="FF000000"/>
        <rFont val="方正仿宋_GBK"/>
        <charset val="134"/>
      </rPr>
      <t>丹徒区</t>
    </r>
  </si>
  <si>
    <r>
      <rPr>
        <sz val="12"/>
        <color rgb="FF000000"/>
        <rFont val="Times New Roman"/>
        <charset val="134"/>
      </rPr>
      <t xml:space="preserve">    </t>
    </r>
    <r>
      <rPr>
        <sz val="12"/>
        <color rgb="FF000000"/>
        <rFont val="方正仿宋_GBK"/>
        <charset val="134"/>
      </rPr>
      <t>丹阳市</t>
    </r>
  </si>
  <si>
    <r>
      <rPr>
        <sz val="12"/>
        <color rgb="FF000000"/>
        <rFont val="Times New Roman"/>
        <charset val="134"/>
      </rPr>
      <t xml:space="preserve">    </t>
    </r>
    <r>
      <rPr>
        <sz val="12"/>
        <color rgb="FF000000"/>
        <rFont val="方正仿宋_GBK"/>
        <charset val="134"/>
      </rPr>
      <t>句容市</t>
    </r>
  </si>
  <si>
    <r>
      <rPr>
        <sz val="12"/>
        <color rgb="FF000000"/>
        <rFont val="Times New Roman"/>
        <charset val="134"/>
      </rPr>
      <t xml:space="preserve">    </t>
    </r>
    <r>
      <rPr>
        <sz val="12"/>
        <color rgb="FF000000"/>
        <rFont val="方正仿宋_GBK"/>
        <charset val="134"/>
      </rPr>
      <t>扬中市</t>
    </r>
  </si>
  <si>
    <r>
      <rPr>
        <b/>
        <sz val="12"/>
        <color rgb="FF000000"/>
        <rFont val="方正仿宋_GBK"/>
        <charset val="134"/>
      </rPr>
      <t>泰州市</t>
    </r>
  </si>
  <si>
    <r>
      <rPr>
        <sz val="12"/>
        <color rgb="FF000000"/>
        <rFont val="Times New Roman"/>
        <charset val="134"/>
      </rPr>
      <t xml:space="preserve">    </t>
    </r>
    <r>
      <rPr>
        <sz val="12"/>
        <color rgb="FF000000"/>
        <rFont val="方正仿宋_GBK"/>
        <charset val="134"/>
      </rPr>
      <t>泰州市本级</t>
    </r>
  </si>
  <si>
    <r>
      <rPr>
        <sz val="12"/>
        <color rgb="FF000000"/>
        <rFont val="Times New Roman"/>
        <charset val="134"/>
      </rPr>
      <t xml:space="preserve">    </t>
    </r>
    <r>
      <rPr>
        <sz val="12"/>
        <color rgb="FF000000"/>
        <rFont val="方正仿宋_GBK"/>
        <charset val="134"/>
      </rPr>
      <t>海陵区</t>
    </r>
  </si>
  <si>
    <r>
      <rPr>
        <sz val="12"/>
        <color rgb="FF000000"/>
        <rFont val="Times New Roman"/>
        <charset val="134"/>
      </rPr>
      <t xml:space="preserve">    </t>
    </r>
    <r>
      <rPr>
        <sz val="12"/>
        <color rgb="FF000000"/>
        <rFont val="方正仿宋_GBK"/>
        <charset val="134"/>
      </rPr>
      <t>医药高新区</t>
    </r>
  </si>
  <si>
    <r>
      <rPr>
        <sz val="12"/>
        <color rgb="FF000000"/>
        <rFont val="Times New Roman"/>
        <charset val="134"/>
      </rPr>
      <t xml:space="preserve">    </t>
    </r>
    <r>
      <rPr>
        <sz val="12"/>
        <color rgb="FF000000"/>
        <rFont val="方正仿宋_GBK"/>
        <charset val="134"/>
      </rPr>
      <t>姜堰区</t>
    </r>
  </si>
  <si>
    <r>
      <rPr>
        <sz val="12"/>
        <color rgb="FF000000"/>
        <rFont val="Times New Roman"/>
        <charset val="134"/>
      </rPr>
      <t xml:space="preserve">    </t>
    </r>
    <r>
      <rPr>
        <sz val="12"/>
        <color rgb="FF000000"/>
        <rFont val="方正仿宋_GBK"/>
        <charset val="134"/>
      </rPr>
      <t>靖江市</t>
    </r>
  </si>
  <si>
    <r>
      <rPr>
        <sz val="12"/>
        <color rgb="FF000000"/>
        <rFont val="Times New Roman"/>
        <charset val="134"/>
      </rPr>
      <t xml:space="preserve">    </t>
    </r>
    <r>
      <rPr>
        <sz val="12"/>
        <color rgb="FF000000"/>
        <rFont val="方正仿宋_GBK"/>
        <charset val="134"/>
      </rPr>
      <t>泰兴市</t>
    </r>
  </si>
  <si>
    <r>
      <rPr>
        <sz val="12"/>
        <color rgb="FF000000"/>
        <rFont val="Times New Roman"/>
        <charset val="134"/>
      </rPr>
      <t xml:space="preserve">    </t>
    </r>
    <r>
      <rPr>
        <sz val="12"/>
        <color rgb="FF000000"/>
        <rFont val="方正仿宋_GBK"/>
        <charset val="134"/>
      </rPr>
      <t>兴化市</t>
    </r>
  </si>
  <si>
    <r>
      <rPr>
        <b/>
        <sz val="12"/>
        <color rgb="FF000000"/>
        <rFont val="方正仿宋_GBK"/>
        <charset val="134"/>
      </rPr>
      <t>宿迁市</t>
    </r>
  </si>
  <si>
    <r>
      <rPr>
        <sz val="12"/>
        <color rgb="FF000000"/>
        <rFont val="Times New Roman"/>
        <charset val="134"/>
      </rPr>
      <t xml:space="preserve">    </t>
    </r>
    <r>
      <rPr>
        <sz val="12"/>
        <color rgb="FF000000"/>
        <rFont val="方正仿宋_GBK"/>
        <charset val="134"/>
      </rPr>
      <t>宿迁市本级</t>
    </r>
  </si>
  <si>
    <r>
      <rPr>
        <sz val="12"/>
        <color rgb="FF000000"/>
        <rFont val="Times New Roman"/>
        <charset val="134"/>
      </rPr>
      <t xml:space="preserve">    </t>
    </r>
    <r>
      <rPr>
        <sz val="12"/>
        <color rgb="FF000000"/>
        <rFont val="方正仿宋_GBK"/>
        <charset val="134"/>
      </rPr>
      <t>宿豫区</t>
    </r>
  </si>
  <si>
    <r>
      <rPr>
        <sz val="12"/>
        <color rgb="FF000000"/>
        <rFont val="Times New Roman"/>
        <charset val="134"/>
      </rPr>
      <t xml:space="preserve">    </t>
    </r>
    <r>
      <rPr>
        <sz val="12"/>
        <color rgb="FF000000"/>
        <rFont val="方正仿宋_GBK"/>
        <charset val="134"/>
      </rPr>
      <t>宿城区</t>
    </r>
  </si>
  <si>
    <r>
      <rPr>
        <sz val="12"/>
        <color rgb="FF000000"/>
        <rFont val="Times New Roman"/>
        <charset val="134"/>
      </rPr>
      <t xml:space="preserve">    </t>
    </r>
    <r>
      <rPr>
        <sz val="12"/>
        <color rgb="FF000000"/>
        <rFont val="方正仿宋_GBK"/>
        <charset val="134"/>
      </rPr>
      <t>沭阳县</t>
    </r>
  </si>
  <si>
    <r>
      <rPr>
        <sz val="12"/>
        <color rgb="FF000000"/>
        <rFont val="Times New Roman"/>
        <charset val="134"/>
      </rPr>
      <t xml:space="preserve">    </t>
    </r>
    <r>
      <rPr>
        <sz val="12"/>
        <color rgb="FF000000"/>
        <rFont val="方正仿宋_GBK"/>
        <charset val="134"/>
      </rPr>
      <t>泗洪县</t>
    </r>
  </si>
  <si>
    <r>
      <rPr>
        <sz val="12"/>
        <color rgb="FF000000"/>
        <rFont val="Times New Roman"/>
        <charset val="134"/>
      </rPr>
      <t xml:space="preserve">    </t>
    </r>
    <r>
      <rPr>
        <sz val="12"/>
        <color rgb="FF000000"/>
        <rFont val="方正仿宋_GBK"/>
        <charset val="134"/>
      </rPr>
      <t>泗阳县</t>
    </r>
  </si>
  <si>
    <r>
      <rPr>
        <b/>
        <sz val="12"/>
        <color theme="1"/>
        <rFont val="方正仿宋_GBK"/>
        <charset val="134"/>
      </rPr>
      <t>省级小计</t>
    </r>
  </si>
  <si>
    <t>2026年度全省节约用水管理情况统计分析</t>
  </si>
  <si>
    <t>江苏省典型行业节水管理体系认证方案技术支撑</t>
  </si>
  <si>
    <t>再生水利用计量设施设计安装方案技术支撑</t>
  </si>
  <si>
    <t xml:space="preserve">电力生产、制酒行业节水诊断与一户一策水效提升方案制定 </t>
  </si>
  <si>
    <t>水效提升实施效果抽查</t>
  </si>
  <si>
    <t>全省扩大再生水利用方案技术支撑</t>
  </si>
  <si>
    <t>节水产业标准体系构建方案技术支撑</t>
  </si>
  <si>
    <t>2026年度节水统计数据技术复核</t>
  </si>
  <si>
    <t>2026年度全省工业企业用水效率达国家用水效率先进值名单认定技术复核</t>
  </si>
  <si>
    <t>组织调查、遴选、汇编、推广先进适用节水技术案例与节水产业典型企业</t>
  </si>
  <si>
    <r>
      <rPr>
        <sz val="12"/>
        <color theme="1"/>
        <rFont val="方正仿宋_GBK"/>
        <charset val="134"/>
      </rPr>
      <t>省水利科学研究院</t>
    </r>
  </si>
  <si>
    <t>南水北调受水区农业灌区与工业园区节水潜力评估与水效提升路径分析</t>
  </si>
  <si>
    <t>水效目标模型数据采集与分析</t>
  </si>
  <si>
    <t>2026年度用水计划技术复核</t>
  </si>
  <si>
    <t>附件3-8-1</t>
  </si>
  <si>
    <t xml:space="preserve">2026年省级水利建设和发展专项资金（第一批水利发展）明细表（河湖采砂及水行政执法管理） </t>
  </si>
  <si>
    <t xml:space="preserve">      单位：万元</t>
  </si>
  <si>
    <r>
      <rPr>
        <b/>
        <sz val="12"/>
        <rFont val="方正仿宋_GBK"/>
        <charset val="134"/>
      </rPr>
      <t>采砂管理及水行政执法</t>
    </r>
  </si>
  <si>
    <r>
      <rPr>
        <b/>
        <sz val="12"/>
        <rFont val="方正仿宋_GBK"/>
        <charset val="134"/>
      </rPr>
      <t>执法基地</t>
    </r>
  </si>
  <si>
    <r>
      <rPr>
        <b/>
        <sz val="12"/>
        <rFont val="方正仿宋_GBK"/>
        <charset val="134"/>
      </rPr>
      <t>执法船艇</t>
    </r>
  </si>
  <si>
    <r>
      <rPr>
        <b/>
        <sz val="12"/>
        <rFont val="方正仿宋_GBK"/>
        <charset val="134"/>
      </rPr>
      <t>备</t>
    </r>
    <r>
      <rPr>
        <b/>
        <sz val="12"/>
        <rFont val="Times New Roman"/>
        <charset val="134"/>
      </rPr>
      <t xml:space="preserve">         </t>
    </r>
    <r>
      <rPr>
        <b/>
        <sz val="12"/>
        <rFont val="方正仿宋_GBK"/>
        <charset val="134"/>
      </rPr>
      <t>注</t>
    </r>
  </si>
  <si>
    <t>小计</t>
  </si>
  <si>
    <t>绩效奖补</t>
  </si>
  <si>
    <t>疏浚砂监管</t>
  </si>
  <si>
    <t>指定
停泊点</t>
  </si>
  <si>
    <r>
      <rPr>
        <b/>
        <sz val="10"/>
        <rFont val="方正仿宋_GBK"/>
        <charset val="134"/>
      </rPr>
      <t>市县小计</t>
    </r>
  </si>
  <si>
    <r>
      <rPr>
        <sz val="10"/>
        <rFont val="Times New Roman"/>
        <charset val="134"/>
      </rPr>
      <t xml:space="preserve">    </t>
    </r>
    <r>
      <rPr>
        <sz val="10"/>
        <rFont val="方正仿宋_GBK"/>
        <charset val="134"/>
      </rPr>
      <t>南京市本级</t>
    </r>
  </si>
  <si>
    <t>巡查经费水上公安5万元、长航公安南京分局20万元</t>
  </si>
  <si>
    <r>
      <rPr>
        <sz val="10"/>
        <rFont val="Times New Roman"/>
        <charset val="134"/>
      </rPr>
      <t xml:space="preserve">    </t>
    </r>
    <r>
      <rPr>
        <sz val="10"/>
        <rFont val="方正仿宋_GBK"/>
        <charset val="134"/>
      </rPr>
      <t>江宁区</t>
    </r>
  </si>
  <si>
    <t>省砂管局执法船运维50万元</t>
  </si>
  <si>
    <r>
      <rPr>
        <sz val="10"/>
        <rFont val="Times New Roman"/>
        <charset val="134"/>
      </rPr>
      <t xml:space="preserve">    </t>
    </r>
    <r>
      <rPr>
        <sz val="10"/>
        <rFont val="方正仿宋_GBK"/>
        <charset val="134"/>
      </rPr>
      <t>无锡市本级</t>
    </r>
  </si>
  <si>
    <r>
      <rPr>
        <sz val="10"/>
        <rFont val="Times New Roman"/>
        <charset val="134"/>
      </rPr>
      <t xml:space="preserve">    </t>
    </r>
    <r>
      <rPr>
        <sz val="10"/>
        <rFont val="方正仿宋_GBK"/>
        <charset val="134"/>
      </rPr>
      <t>锡山区</t>
    </r>
  </si>
  <si>
    <r>
      <rPr>
        <sz val="10"/>
        <rFont val="Times New Roman"/>
        <charset val="134"/>
      </rPr>
      <t xml:space="preserve">    </t>
    </r>
    <r>
      <rPr>
        <sz val="10"/>
        <rFont val="方正仿宋_GBK"/>
        <charset val="134"/>
      </rPr>
      <t>惠山区</t>
    </r>
  </si>
  <si>
    <r>
      <rPr>
        <sz val="10"/>
        <rFont val="Times New Roman"/>
        <charset val="134"/>
      </rPr>
      <t xml:space="preserve">    </t>
    </r>
    <r>
      <rPr>
        <sz val="10"/>
        <rFont val="方正仿宋_GBK"/>
        <charset val="134"/>
      </rPr>
      <t>滨湖区</t>
    </r>
  </si>
  <si>
    <r>
      <rPr>
        <sz val="10"/>
        <rFont val="Times New Roman"/>
        <charset val="134"/>
      </rPr>
      <t xml:space="preserve">    </t>
    </r>
    <r>
      <rPr>
        <sz val="10"/>
        <rFont val="方正仿宋_GBK"/>
        <charset val="134"/>
      </rPr>
      <t>江阴市</t>
    </r>
  </si>
  <si>
    <r>
      <rPr>
        <sz val="10"/>
        <rFont val="Times New Roman"/>
        <charset val="134"/>
      </rPr>
      <t xml:space="preserve">    </t>
    </r>
    <r>
      <rPr>
        <sz val="10"/>
        <rFont val="方正仿宋_GBK"/>
        <charset val="134"/>
      </rPr>
      <t>宜兴市</t>
    </r>
  </si>
  <si>
    <r>
      <rPr>
        <sz val="10"/>
        <rFont val="Times New Roman"/>
        <charset val="134"/>
      </rPr>
      <t xml:space="preserve">    </t>
    </r>
    <r>
      <rPr>
        <sz val="10"/>
        <rFont val="方正仿宋_GBK"/>
        <charset val="134"/>
      </rPr>
      <t>徐州市本级</t>
    </r>
  </si>
  <si>
    <r>
      <rPr>
        <sz val="10"/>
        <rFont val="Times New Roman"/>
        <charset val="134"/>
      </rPr>
      <t xml:space="preserve">    </t>
    </r>
    <r>
      <rPr>
        <sz val="10"/>
        <rFont val="方正仿宋_GBK"/>
        <charset val="134"/>
      </rPr>
      <t>铜山区</t>
    </r>
  </si>
  <si>
    <r>
      <rPr>
        <sz val="10"/>
        <rFont val="Times New Roman"/>
        <charset val="134"/>
      </rPr>
      <t xml:space="preserve">    </t>
    </r>
    <r>
      <rPr>
        <sz val="10"/>
        <rFont val="方正仿宋_GBK"/>
        <charset val="134"/>
      </rPr>
      <t>贾汪区</t>
    </r>
  </si>
  <si>
    <r>
      <rPr>
        <sz val="10"/>
        <rFont val="Times New Roman"/>
        <charset val="134"/>
      </rPr>
      <t xml:space="preserve">    </t>
    </r>
    <r>
      <rPr>
        <sz val="10"/>
        <rFont val="方正仿宋_GBK"/>
        <charset val="134"/>
      </rPr>
      <t>鼓楼区</t>
    </r>
  </si>
  <si>
    <r>
      <rPr>
        <sz val="10"/>
        <rFont val="Times New Roman"/>
        <charset val="134"/>
      </rPr>
      <t xml:space="preserve">    </t>
    </r>
    <r>
      <rPr>
        <sz val="10"/>
        <rFont val="方正仿宋_GBK"/>
        <charset val="134"/>
      </rPr>
      <t>云龙区</t>
    </r>
  </si>
  <si>
    <r>
      <rPr>
        <sz val="10"/>
        <rFont val="Times New Roman"/>
        <charset val="134"/>
      </rPr>
      <t xml:space="preserve">    </t>
    </r>
    <r>
      <rPr>
        <sz val="10"/>
        <rFont val="方正仿宋_GBK"/>
        <charset val="134"/>
      </rPr>
      <t>泉山区</t>
    </r>
  </si>
  <si>
    <r>
      <rPr>
        <sz val="10"/>
        <rFont val="Times New Roman"/>
        <charset val="134"/>
      </rPr>
      <t xml:space="preserve">    </t>
    </r>
    <r>
      <rPr>
        <sz val="10"/>
        <rFont val="方正仿宋_GBK"/>
        <charset val="134"/>
      </rPr>
      <t>开发区</t>
    </r>
  </si>
  <si>
    <r>
      <rPr>
        <sz val="10"/>
        <rFont val="Times New Roman"/>
        <charset val="134"/>
      </rPr>
      <t xml:space="preserve">    </t>
    </r>
    <r>
      <rPr>
        <sz val="10"/>
        <rFont val="方正仿宋_GBK"/>
        <charset val="134"/>
      </rPr>
      <t>丰</t>
    </r>
    <r>
      <rPr>
        <sz val="10"/>
        <rFont val="Times New Roman"/>
        <charset val="134"/>
      </rPr>
      <t xml:space="preserve">  </t>
    </r>
    <r>
      <rPr>
        <sz val="10"/>
        <rFont val="方正仿宋_GBK"/>
        <charset val="134"/>
      </rPr>
      <t>县</t>
    </r>
  </si>
  <si>
    <r>
      <rPr>
        <sz val="10"/>
        <rFont val="Times New Roman"/>
        <charset val="134"/>
      </rPr>
      <t xml:space="preserve">    </t>
    </r>
    <r>
      <rPr>
        <sz val="10"/>
        <rFont val="方正仿宋_GBK"/>
        <charset val="134"/>
      </rPr>
      <t>沛</t>
    </r>
    <r>
      <rPr>
        <sz val="10"/>
        <rFont val="Times New Roman"/>
        <charset val="134"/>
      </rPr>
      <t xml:space="preserve">  </t>
    </r>
    <r>
      <rPr>
        <sz val="10"/>
        <rFont val="方正仿宋_GBK"/>
        <charset val="134"/>
      </rPr>
      <t>县</t>
    </r>
  </si>
  <si>
    <r>
      <rPr>
        <sz val="10"/>
        <rFont val="Times New Roman"/>
        <charset val="134"/>
      </rPr>
      <t xml:space="preserve">    </t>
    </r>
    <r>
      <rPr>
        <sz val="10"/>
        <rFont val="方正仿宋_GBK"/>
        <charset val="134"/>
      </rPr>
      <t>睢宁县</t>
    </r>
  </si>
  <si>
    <r>
      <rPr>
        <sz val="10"/>
        <rFont val="Times New Roman"/>
        <charset val="134"/>
      </rPr>
      <t xml:space="preserve">    </t>
    </r>
    <r>
      <rPr>
        <sz val="10"/>
        <rFont val="方正仿宋_GBK"/>
        <charset val="134"/>
      </rPr>
      <t>邳州市</t>
    </r>
  </si>
  <si>
    <r>
      <rPr>
        <sz val="10"/>
        <rFont val="Times New Roman"/>
        <charset val="134"/>
      </rPr>
      <t xml:space="preserve">    </t>
    </r>
    <r>
      <rPr>
        <sz val="10"/>
        <rFont val="方正仿宋_GBK"/>
        <charset val="134"/>
      </rPr>
      <t>新沂市</t>
    </r>
  </si>
  <si>
    <r>
      <rPr>
        <sz val="10"/>
        <rFont val="Times New Roman"/>
        <charset val="134"/>
      </rPr>
      <t xml:space="preserve">    </t>
    </r>
    <r>
      <rPr>
        <sz val="10"/>
        <rFont val="方正仿宋_GBK"/>
        <charset val="134"/>
      </rPr>
      <t>常州市本级</t>
    </r>
  </si>
  <si>
    <r>
      <rPr>
        <sz val="10"/>
        <rFont val="Times New Roman"/>
        <charset val="134"/>
      </rPr>
      <t xml:space="preserve">    </t>
    </r>
    <r>
      <rPr>
        <sz val="10"/>
        <rFont val="方正仿宋_GBK"/>
        <charset val="134"/>
      </rPr>
      <t>金坛区</t>
    </r>
  </si>
  <si>
    <r>
      <rPr>
        <sz val="10"/>
        <rFont val="Times New Roman"/>
        <charset val="134"/>
      </rPr>
      <t xml:space="preserve">    </t>
    </r>
    <r>
      <rPr>
        <sz val="10"/>
        <rFont val="方正仿宋_GBK"/>
        <charset val="134"/>
      </rPr>
      <t>武进区</t>
    </r>
  </si>
  <si>
    <r>
      <rPr>
        <sz val="10"/>
        <rFont val="Times New Roman"/>
        <charset val="134"/>
      </rPr>
      <t xml:space="preserve">    </t>
    </r>
    <r>
      <rPr>
        <sz val="10"/>
        <rFont val="方正仿宋_GBK"/>
        <charset val="134"/>
      </rPr>
      <t>溧阳市</t>
    </r>
  </si>
  <si>
    <r>
      <rPr>
        <sz val="10"/>
        <rFont val="Times New Roman"/>
        <charset val="134"/>
      </rPr>
      <t xml:space="preserve">    </t>
    </r>
    <r>
      <rPr>
        <sz val="10"/>
        <rFont val="方正仿宋_GBK"/>
        <charset val="134"/>
      </rPr>
      <t>张家港市</t>
    </r>
  </si>
  <si>
    <t>巡查经费长航公安苏州分局10万元</t>
  </si>
  <si>
    <r>
      <rPr>
        <sz val="10"/>
        <rFont val="Times New Roman"/>
        <charset val="134"/>
      </rPr>
      <t xml:space="preserve">    </t>
    </r>
    <r>
      <rPr>
        <sz val="10"/>
        <rFont val="方正仿宋_GBK"/>
        <charset val="134"/>
      </rPr>
      <t>常熟市</t>
    </r>
  </si>
  <si>
    <r>
      <rPr>
        <sz val="10"/>
        <rFont val="Times New Roman"/>
        <charset val="134"/>
      </rPr>
      <t xml:space="preserve">    </t>
    </r>
    <r>
      <rPr>
        <sz val="10"/>
        <rFont val="方正仿宋_GBK"/>
        <charset val="134"/>
      </rPr>
      <t>太仓市</t>
    </r>
  </si>
  <si>
    <r>
      <rPr>
        <sz val="10"/>
        <rFont val="Times New Roman"/>
        <charset val="134"/>
      </rPr>
      <t xml:space="preserve">    </t>
    </r>
    <r>
      <rPr>
        <sz val="10"/>
        <rFont val="方正仿宋_GBK"/>
        <charset val="134"/>
      </rPr>
      <t>南通市本级</t>
    </r>
  </si>
  <si>
    <t>巡查经费长航公安分局10万元、基数含执法装备50万元</t>
  </si>
  <si>
    <r>
      <rPr>
        <sz val="10"/>
        <rFont val="Times New Roman"/>
        <charset val="134"/>
      </rPr>
      <t xml:space="preserve">    </t>
    </r>
    <r>
      <rPr>
        <sz val="10"/>
        <rFont val="方正仿宋_GBK"/>
        <charset val="134"/>
      </rPr>
      <t>通州区</t>
    </r>
  </si>
  <si>
    <r>
      <rPr>
        <sz val="10"/>
        <rFont val="Times New Roman"/>
        <charset val="134"/>
      </rPr>
      <t xml:space="preserve">    </t>
    </r>
    <r>
      <rPr>
        <sz val="10"/>
        <rFont val="方正仿宋_GBK"/>
        <charset val="134"/>
      </rPr>
      <t>海门区</t>
    </r>
  </si>
  <si>
    <r>
      <rPr>
        <sz val="10"/>
        <rFont val="Times New Roman"/>
        <charset val="134"/>
      </rPr>
      <t xml:space="preserve">    </t>
    </r>
    <r>
      <rPr>
        <sz val="10"/>
        <rFont val="方正仿宋_GBK"/>
        <charset val="134"/>
      </rPr>
      <t>海安市</t>
    </r>
  </si>
  <si>
    <r>
      <rPr>
        <sz val="10"/>
        <rFont val="Times New Roman"/>
        <charset val="134"/>
      </rPr>
      <t xml:space="preserve">    </t>
    </r>
    <r>
      <rPr>
        <sz val="10"/>
        <rFont val="方正仿宋_GBK"/>
        <charset val="134"/>
      </rPr>
      <t>如皋市</t>
    </r>
  </si>
  <si>
    <r>
      <rPr>
        <sz val="10"/>
        <rFont val="Times New Roman"/>
        <charset val="134"/>
      </rPr>
      <t xml:space="preserve">    </t>
    </r>
    <r>
      <rPr>
        <sz val="10"/>
        <rFont val="方正仿宋_GBK"/>
        <charset val="134"/>
      </rPr>
      <t>如东县</t>
    </r>
  </si>
  <si>
    <r>
      <rPr>
        <sz val="10"/>
        <rFont val="Times New Roman"/>
        <charset val="134"/>
      </rPr>
      <t xml:space="preserve">    </t>
    </r>
    <r>
      <rPr>
        <sz val="10"/>
        <rFont val="方正仿宋_GBK"/>
        <charset val="134"/>
      </rPr>
      <t>启东市</t>
    </r>
  </si>
  <si>
    <r>
      <rPr>
        <sz val="10"/>
        <rFont val="Times New Roman"/>
        <charset val="134"/>
      </rPr>
      <t xml:space="preserve">    </t>
    </r>
    <r>
      <rPr>
        <sz val="10"/>
        <rFont val="方正仿宋_GBK"/>
        <charset val="134"/>
      </rPr>
      <t>连云港市本级</t>
    </r>
  </si>
  <si>
    <r>
      <rPr>
        <sz val="10"/>
        <rFont val="Times New Roman"/>
        <charset val="134"/>
      </rPr>
      <t xml:space="preserve">    </t>
    </r>
    <r>
      <rPr>
        <sz val="10"/>
        <rFont val="方正仿宋_GBK"/>
        <charset val="134"/>
      </rPr>
      <t>赣榆区</t>
    </r>
  </si>
  <si>
    <r>
      <rPr>
        <sz val="10"/>
        <rFont val="Times New Roman"/>
        <charset val="134"/>
      </rPr>
      <t xml:space="preserve">    </t>
    </r>
    <r>
      <rPr>
        <sz val="10"/>
        <rFont val="方正仿宋_GBK"/>
        <charset val="134"/>
      </rPr>
      <t>东海县</t>
    </r>
  </si>
  <si>
    <r>
      <rPr>
        <sz val="10"/>
        <rFont val="Times New Roman"/>
        <charset val="134"/>
      </rPr>
      <t xml:space="preserve">    </t>
    </r>
    <r>
      <rPr>
        <sz val="10"/>
        <rFont val="方正仿宋_GBK"/>
        <charset val="134"/>
      </rPr>
      <t>灌云县</t>
    </r>
  </si>
  <si>
    <r>
      <rPr>
        <sz val="10"/>
        <rFont val="Times New Roman"/>
        <charset val="134"/>
      </rPr>
      <t xml:space="preserve">    </t>
    </r>
    <r>
      <rPr>
        <sz val="10"/>
        <rFont val="方正仿宋_GBK"/>
        <charset val="134"/>
      </rPr>
      <t>灌南县</t>
    </r>
  </si>
  <si>
    <r>
      <rPr>
        <sz val="10"/>
        <rFont val="Times New Roman"/>
        <charset val="134"/>
      </rPr>
      <t xml:space="preserve">    </t>
    </r>
    <r>
      <rPr>
        <sz val="10"/>
        <rFont val="方正仿宋_GBK"/>
        <charset val="134"/>
      </rPr>
      <t>淮安市本级</t>
    </r>
  </si>
  <si>
    <r>
      <rPr>
        <sz val="10"/>
        <rFont val="Times New Roman"/>
        <charset val="134"/>
      </rPr>
      <t xml:space="preserve">    </t>
    </r>
    <r>
      <rPr>
        <sz val="10"/>
        <rFont val="方正仿宋_GBK"/>
        <charset val="134"/>
      </rPr>
      <t>淮安区</t>
    </r>
  </si>
  <si>
    <r>
      <rPr>
        <sz val="10"/>
        <rFont val="Times New Roman"/>
        <charset val="134"/>
      </rPr>
      <t xml:space="preserve">    </t>
    </r>
    <r>
      <rPr>
        <sz val="10"/>
        <rFont val="方正仿宋_GBK"/>
        <charset val="134"/>
      </rPr>
      <t>淮阴区</t>
    </r>
  </si>
  <si>
    <r>
      <rPr>
        <sz val="10"/>
        <rFont val="Times New Roman"/>
        <charset val="134"/>
      </rPr>
      <t xml:space="preserve">    </t>
    </r>
    <r>
      <rPr>
        <sz val="10"/>
        <rFont val="方正仿宋_GBK"/>
        <charset val="134"/>
      </rPr>
      <t>洪泽区</t>
    </r>
  </si>
  <si>
    <r>
      <rPr>
        <sz val="10"/>
        <rFont val="Times New Roman"/>
        <charset val="134"/>
      </rPr>
      <t xml:space="preserve">    </t>
    </r>
    <r>
      <rPr>
        <sz val="10"/>
        <rFont val="方正仿宋_GBK"/>
        <charset val="134"/>
      </rPr>
      <t>涟水县</t>
    </r>
  </si>
  <si>
    <r>
      <rPr>
        <sz val="10"/>
        <rFont val="Times New Roman"/>
        <charset val="134"/>
      </rPr>
      <t xml:space="preserve">    </t>
    </r>
    <r>
      <rPr>
        <sz val="10"/>
        <rFont val="方正仿宋_GBK"/>
        <charset val="134"/>
      </rPr>
      <t>盐城市本级</t>
    </r>
  </si>
  <si>
    <r>
      <rPr>
        <sz val="10"/>
        <rFont val="Times New Roman"/>
        <charset val="134"/>
      </rPr>
      <t xml:space="preserve">    </t>
    </r>
    <r>
      <rPr>
        <sz val="10"/>
        <rFont val="方正仿宋_GBK"/>
        <charset val="134"/>
      </rPr>
      <t>大丰区</t>
    </r>
  </si>
  <si>
    <r>
      <rPr>
        <sz val="10"/>
        <rFont val="Times New Roman"/>
        <charset val="134"/>
      </rPr>
      <t xml:space="preserve">    </t>
    </r>
    <r>
      <rPr>
        <sz val="10"/>
        <rFont val="方正仿宋_GBK"/>
        <charset val="134"/>
      </rPr>
      <t>盐都区</t>
    </r>
  </si>
  <si>
    <r>
      <rPr>
        <sz val="10"/>
        <rFont val="Times New Roman"/>
        <charset val="134"/>
      </rPr>
      <t xml:space="preserve">    </t>
    </r>
    <r>
      <rPr>
        <sz val="10"/>
        <rFont val="方正仿宋_GBK"/>
        <charset val="134"/>
      </rPr>
      <t>亭湖区</t>
    </r>
  </si>
  <si>
    <r>
      <rPr>
        <sz val="10"/>
        <rFont val="Times New Roman"/>
        <charset val="134"/>
      </rPr>
      <t xml:space="preserve">    </t>
    </r>
    <r>
      <rPr>
        <sz val="10"/>
        <rFont val="方正仿宋_GBK"/>
        <charset val="134"/>
      </rPr>
      <t>东台市</t>
    </r>
  </si>
  <si>
    <r>
      <rPr>
        <sz val="10"/>
        <rFont val="Times New Roman"/>
        <charset val="134"/>
      </rPr>
      <t xml:space="preserve">    </t>
    </r>
    <r>
      <rPr>
        <sz val="10"/>
        <rFont val="方正仿宋_GBK"/>
        <charset val="134"/>
      </rPr>
      <t>建湖县</t>
    </r>
  </si>
  <si>
    <r>
      <rPr>
        <sz val="10"/>
        <rFont val="Times New Roman"/>
        <charset val="134"/>
      </rPr>
      <t xml:space="preserve">    </t>
    </r>
    <r>
      <rPr>
        <sz val="10"/>
        <rFont val="方正仿宋_GBK"/>
        <charset val="134"/>
      </rPr>
      <t>射阳县</t>
    </r>
  </si>
  <si>
    <r>
      <rPr>
        <sz val="10"/>
        <rFont val="Times New Roman"/>
        <charset val="134"/>
      </rPr>
      <t xml:space="preserve">    </t>
    </r>
    <r>
      <rPr>
        <sz val="10"/>
        <rFont val="方正仿宋_GBK"/>
        <charset val="134"/>
      </rPr>
      <t>阜宁县</t>
    </r>
  </si>
  <si>
    <r>
      <rPr>
        <sz val="10"/>
        <rFont val="Times New Roman"/>
        <charset val="134"/>
      </rPr>
      <t xml:space="preserve">    </t>
    </r>
    <r>
      <rPr>
        <sz val="10"/>
        <rFont val="方正仿宋_GBK"/>
        <charset val="134"/>
      </rPr>
      <t>滨海县</t>
    </r>
  </si>
  <si>
    <r>
      <rPr>
        <sz val="10"/>
        <rFont val="Times New Roman"/>
        <charset val="134"/>
      </rPr>
      <t xml:space="preserve">    </t>
    </r>
    <r>
      <rPr>
        <sz val="10"/>
        <rFont val="方正仿宋_GBK"/>
        <charset val="134"/>
      </rPr>
      <t>响水县</t>
    </r>
  </si>
  <si>
    <r>
      <rPr>
        <sz val="10"/>
        <rFont val="Times New Roman"/>
        <charset val="134"/>
      </rPr>
      <t xml:space="preserve">    </t>
    </r>
    <r>
      <rPr>
        <sz val="10"/>
        <rFont val="方正仿宋_GBK"/>
        <charset val="134"/>
      </rPr>
      <t>扬州市本级</t>
    </r>
  </si>
  <si>
    <r>
      <rPr>
        <sz val="10"/>
        <rFont val="Times New Roman"/>
        <charset val="134"/>
      </rPr>
      <t xml:space="preserve">    </t>
    </r>
    <r>
      <rPr>
        <sz val="10"/>
        <rFont val="方正仿宋_GBK"/>
        <charset val="134"/>
      </rPr>
      <t>江都区</t>
    </r>
  </si>
  <si>
    <r>
      <rPr>
        <sz val="10"/>
        <rFont val="Times New Roman"/>
        <charset val="134"/>
      </rPr>
      <t xml:space="preserve">    </t>
    </r>
    <r>
      <rPr>
        <sz val="10"/>
        <rFont val="方正仿宋_GBK"/>
        <charset val="134"/>
      </rPr>
      <t>邗江区</t>
    </r>
  </si>
  <si>
    <r>
      <rPr>
        <sz val="10"/>
        <rFont val="Times New Roman"/>
        <charset val="134"/>
      </rPr>
      <t xml:space="preserve">    </t>
    </r>
    <r>
      <rPr>
        <sz val="10"/>
        <rFont val="方正仿宋_GBK"/>
        <charset val="134"/>
      </rPr>
      <t>广陵区</t>
    </r>
  </si>
  <si>
    <r>
      <rPr>
        <sz val="10"/>
        <rFont val="Times New Roman"/>
        <charset val="134"/>
      </rPr>
      <t xml:space="preserve">    </t>
    </r>
    <r>
      <rPr>
        <sz val="10"/>
        <rFont val="方正仿宋_GBK"/>
        <charset val="134"/>
      </rPr>
      <t>宝应县</t>
    </r>
  </si>
  <si>
    <r>
      <rPr>
        <sz val="10"/>
        <rFont val="Times New Roman"/>
        <charset val="134"/>
      </rPr>
      <t xml:space="preserve">    </t>
    </r>
    <r>
      <rPr>
        <sz val="10"/>
        <rFont val="方正仿宋_GBK"/>
        <charset val="134"/>
      </rPr>
      <t>高邮市</t>
    </r>
  </si>
  <si>
    <r>
      <rPr>
        <sz val="10"/>
        <rFont val="Times New Roman"/>
        <charset val="134"/>
      </rPr>
      <t xml:space="preserve">    </t>
    </r>
    <r>
      <rPr>
        <sz val="10"/>
        <rFont val="方正仿宋_GBK"/>
        <charset val="134"/>
      </rPr>
      <t>仪征市</t>
    </r>
  </si>
  <si>
    <r>
      <rPr>
        <sz val="10"/>
        <rFont val="Times New Roman"/>
        <charset val="134"/>
      </rPr>
      <t xml:space="preserve">    </t>
    </r>
    <r>
      <rPr>
        <sz val="10"/>
        <rFont val="方正仿宋_GBK"/>
        <charset val="134"/>
      </rPr>
      <t>镇江市本级</t>
    </r>
  </si>
  <si>
    <t>巡查经费长航公安镇江分局5万元，镇江水警5万元；
基数含执法装备50万元</t>
  </si>
  <si>
    <r>
      <rPr>
        <sz val="10"/>
        <rFont val="Times New Roman"/>
        <charset val="134"/>
      </rPr>
      <t xml:space="preserve">    </t>
    </r>
    <r>
      <rPr>
        <sz val="10"/>
        <rFont val="方正仿宋_GBK"/>
        <charset val="134"/>
      </rPr>
      <t>京口区</t>
    </r>
  </si>
  <si>
    <r>
      <rPr>
        <sz val="10"/>
        <rFont val="Times New Roman"/>
        <charset val="134"/>
      </rPr>
      <t xml:space="preserve">    </t>
    </r>
    <r>
      <rPr>
        <sz val="10"/>
        <rFont val="方正仿宋_GBK"/>
        <charset val="134"/>
      </rPr>
      <t>新</t>
    </r>
    <r>
      <rPr>
        <sz val="10"/>
        <rFont val="Times New Roman"/>
        <charset val="134"/>
      </rPr>
      <t xml:space="preserve">   </t>
    </r>
    <r>
      <rPr>
        <sz val="10"/>
        <rFont val="方正仿宋_GBK"/>
        <charset val="134"/>
      </rPr>
      <t>区</t>
    </r>
  </si>
  <si>
    <r>
      <rPr>
        <sz val="10"/>
        <rFont val="Times New Roman"/>
        <charset val="134"/>
      </rPr>
      <t xml:space="preserve">    </t>
    </r>
    <r>
      <rPr>
        <sz val="10"/>
        <rFont val="方正仿宋_GBK"/>
        <charset val="134"/>
      </rPr>
      <t>丹徒区</t>
    </r>
  </si>
  <si>
    <r>
      <rPr>
        <sz val="10"/>
        <rFont val="Times New Roman"/>
        <charset val="134"/>
      </rPr>
      <t xml:space="preserve">    </t>
    </r>
    <r>
      <rPr>
        <sz val="10"/>
        <rFont val="方正仿宋_GBK"/>
        <charset val="134"/>
      </rPr>
      <t>丹阳市</t>
    </r>
  </si>
  <si>
    <r>
      <rPr>
        <sz val="10"/>
        <rFont val="Times New Roman"/>
        <charset val="134"/>
      </rPr>
      <t xml:space="preserve">    </t>
    </r>
    <r>
      <rPr>
        <sz val="10"/>
        <rFont val="方正仿宋_GBK"/>
        <charset val="134"/>
      </rPr>
      <t>句容市</t>
    </r>
  </si>
  <si>
    <r>
      <rPr>
        <sz val="10"/>
        <rFont val="Times New Roman"/>
        <charset val="134"/>
      </rPr>
      <t xml:space="preserve">    </t>
    </r>
    <r>
      <rPr>
        <sz val="10"/>
        <rFont val="方正仿宋_GBK"/>
        <charset val="134"/>
      </rPr>
      <t>扬中市</t>
    </r>
  </si>
  <si>
    <t>巡查经费水上公安5万元</t>
  </si>
  <si>
    <r>
      <rPr>
        <sz val="10"/>
        <rFont val="Times New Roman"/>
        <charset val="134"/>
      </rPr>
      <t xml:space="preserve">    </t>
    </r>
    <r>
      <rPr>
        <sz val="10"/>
        <rFont val="方正仿宋_GBK"/>
        <charset val="134"/>
      </rPr>
      <t>泰州市本级</t>
    </r>
  </si>
  <si>
    <r>
      <rPr>
        <sz val="10"/>
        <rFont val="Times New Roman"/>
        <charset val="134"/>
      </rPr>
      <t xml:space="preserve">    </t>
    </r>
    <r>
      <rPr>
        <sz val="10"/>
        <rFont val="方正仿宋_GBK"/>
        <charset val="134"/>
      </rPr>
      <t>高港区</t>
    </r>
  </si>
  <si>
    <r>
      <rPr>
        <sz val="10"/>
        <rFont val="Times New Roman"/>
        <charset val="134"/>
      </rPr>
      <t xml:space="preserve">    </t>
    </r>
    <r>
      <rPr>
        <sz val="10"/>
        <rFont val="方正仿宋_GBK"/>
        <charset val="134"/>
      </rPr>
      <t>姜堰区</t>
    </r>
  </si>
  <si>
    <r>
      <rPr>
        <sz val="10"/>
        <rFont val="Times New Roman"/>
        <charset val="134"/>
      </rPr>
      <t xml:space="preserve">    </t>
    </r>
    <r>
      <rPr>
        <sz val="10"/>
        <rFont val="方正仿宋_GBK"/>
        <charset val="134"/>
      </rPr>
      <t>靖江市</t>
    </r>
  </si>
  <si>
    <r>
      <rPr>
        <sz val="10"/>
        <rFont val="Times New Roman"/>
        <charset val="134"/>
      </rPr>
      <t xml:space="preserve">    </t>
    </r>
    <r>
      <rPr>
        <sz val="10"/>
        <rFont val="方正仿宋_GBK"/>
        <charset val="134"/>
      </rPr>
      <t>泰兴市</t>
    </r>
  </si>
  <si>
    <r>
      <rPr>
        <sz val="10"/>
        <rFont val="Times New Roman"/>
        <charset val="134"/>
      </rPr>
      <t xml:space="preserve">    </t>
    </r>
    <r>
      <rPr>
        <sz val="10"/>
        <rFont val="方正仿宋_GBK"/>
        <charset val="134"/>
      </rPr>
      <t>兴化市</t>
    </r>
  </si>
  <si>
    <r>
      <rPr>
        <sz val="10"/>
        <rFont val="Times New Roman"/>
        <charset val="134"/>
      </rPr>
      <t xml:space="preserve">    </t>
    </r>
    <r>
      <rPr>
        <sz val="10"/>
        <rFont val="方正仿宋_GBK"/>
        <charset val="134"/>
      </rPr>
      <t>宿迁市本级</t>
    </r>
  </si>
  <si>
    <r>
      <rPr>
        <sz val="10"/>
        <rFont val="Times New Roman"/>
        <charset val="134"/>
      </rPr>
      <t xml:space="preserve">    </t>
    </r>
    <r>
      <rPr>
        <sz val="10"/>
        <rFont val="方正仿宋_GBK"/>
        <charset val="134"/>
      </rPr>
      <t>宿豫区</t>
    </r>
  </si>
  <si>
    <r>
      <rPr>
        <sz val="10"/>
        <rFont val="Times New Roman"/>
        <charset val="134"/>
      </rPr>
      <t xml:space="preserve">    </t>
    </r>
    <r>
      <rPr>
        <sz val="10"/>
        <rFont val="方正仿宋_GBK"/>
        <charset val="134"/>
      </rPr>
      <t>泗洪县</t>
    </r>
  </si>
  <si>
    <r>
      <rPr>
        <sz val="10"/>
        <rFont val="Times New Roman"/>
        <charset val="134"/>
      </rPr>
      <t xml:space="preserve">    </t>
    </r>
    <r>
      <rPr>
        <sz val="10"/>
        <rFont val="方正仿宋_GBK"/>
        <charset val="134"/>
      </rPr>
      <t>泗阳县</t>
    </r>
  </si>
  <si>
    <t>附件3-8-2</t>
  </si>
  <si>
    <t xml:space="preserve">2026年省级水利建设和发展专项资金（第一批水利发展）
省本级项目明细表（河湖采砂及水行政执法管理） </t>
  </si>
  <si>
    <r>
      <rPr>
        <b/>
        <sz val="12"/>
        <color indexed="8"/>
        <rFont val="方正仿宋_GBK"/>
        <charset val="134"/>
      </rPr>
      <t>单位</t>
    </r>
  </si>
  <si>
    <r>
      <rPr>
        <b/>
        <sz val="12"/>
        <color indexed="8"/>
        <rFont val="方正仿宋_GBK"/>
        <charset val="134"/>
      </rPr>
      <t>项目内容</t>
    </r>
  </si>
  <si>
    <r>
      <rPr>
        <b/>
        <sz val="12"/>
        <color indexed="8"/>
        <rFont val="方正仿宋_GBK"/>
        <charset val="134"/>
      </rPr>
      <t>补助
资金</t>
    </r>
  </si>
  <si>
    <r>
      <rPr>
        <b/>
        <sz val="12"/>
        <color indexed="8"/>
        <rFont val="方正仿宋_GBK"/>
        <charset val="134"/>
      </rPr>
      <t>总计</t>
    </r>
  </si>
  <si>
    <t>政策法规处</t>
  </si>
  <si>
    <r>
      <rPr>
        <b/>
        <sz val="12"/>
        <color indexed="8"/>
        <rFont val="方正仿宋_GBK"/>
        <charset val="134"/>
      </rPr>
      <t>小　计</t>
    </r>
  </si>
  <si>
    <t>水行政许可、执法案卷评查</t>
  </si>
  <si>
    <t>《江苏省水土保持条例》立法后评估</t>
  </si>
  <si>
    <r>
      <rPr>
        <b/>
        <sz val="12"/>
        <color indexed="8"/>
        <rFont val="方正仿宋_GBK"/>
        <charset val="134"/>
      </rPr>
      <t>厅属有关单位</t>
    </r>
  </si>
  <si>
    <r>
      <rPr>
        <b/>
        <sz val="12"/>
        <rFont val="方正仿宋_GBK"/>
        <charset val="134"/>
      </rPr>
      <t>小</t>
    </r>
    <r>
      <rPr>
        <b/>
        <sz val="12"/>
        <rFont val="Times New Roman"/>
        <charset val="134"/>
      </rPr>
      <t xml:space="preserve">  </t>
    </r>
    <r>
      <rPr>
        <b/>
        <sz val="12"/>
        <rFont val="方正仿宋_GBK"/>
        <charset val="134"/>
      </rPr>
      <t>计</t>
    </r>
  </si>
  <si>
    <r>
      <rPr>
        <sz val="10"/>
        <color indexed="8"/>
        <rFont val="方正仿宋_GBK"/>
        <charset val="134"/>
      </rPr>
      <t>骆运水利工程管理处</t>
    </r>
  </si>
  <si>
    <t>水行政执法</t>
  </si>
  <si>
    <r>
      <rPr>
        <sz val="10"/>
        <rFont val="方正仿宋_GBK"/>
        <charset val="134"/>
      </rPr>
      <t>淮沭新河管理处</t>
    </r>
  </si>
  <si>
    <r>
      <rPr>
        <sz val="10"/>
        <rFont val="方正仿宋_GBK"/>
        <charset val="134"/>
      </rPr>
      <t>水行政执法</t>
    </r>
  </si>
  <si>
    <r>
      <rPr>
        <sz val="10"/>
        <rFont val="方正仿宋_GBK"/>
        <charset val="134"/>
      </rPr>
      <t>灌溉总渠管理处</t>
    </r>
  </si>
  <si>
    <r>
      <rPr>
        <sz val="10"/>
        <color indexed="8"/>
        <rFont val="方正仿宋_GBK"/>
        <charset val="134"/>
      </rPr>
      <t>洪泽湖水利工程管理处</t>
    </r>
  </si>
  <si>
    <r>
      <rPr>
        <sz val="10"/>
        <rFont val="方正仿宋_GBK"/>
        <charset val="134"/>
      </rPr>
      <t>江都水利工程管理处</t>
    </r>
  </si>
  <si>
    <r>
      <rPr>
        <sz val="10"/>
        <rFont val="方正仿宋_GBK"/>
        <charset val="134"/>
      </rPr>
      <t>秦淮河水利工程管理处</t>
    </r>
  </si>
  <si>
    <r>
      <rPr>
        <sz val="10"/>
        <color indexed="8"/>
        <rFont val="方正仿宋_GBK"/>
        <charset val="134"/>
      </rPr>
      <t>太湖地区水利工程管理处</t>
    </r>
  </si>
  <si>
    <t>水行政执法、新建船艇</t>
  </si>
  <si>
    <r>
      <rPr>
        <sz val="10"/>
        <rFont val="方正仿宋_GBK"/>
        <charset val="134"/>
      </rPr>
      <t>泰州引江河管理处</t>
    </r>
  </si>
  <si>
    <r>
      <rPr>
        <sz val="12"/>
        <rFont val="方正仿宋_GBK"/>
        <charset val="134"/>
      </rPr>
      <t>省水利科学研究院</t>
    </r>
  </si>
  <si>
    <t>水行政许可事中事后监管技术支撑</t>
  </si>
  <si>
    <t>河湖“清四乱”常态化规范化技术支撑</t>
  </si>
  <si>
    <t>编制全省水事案例和水行政执法年报</t>
  </si>
  <si>
    <t>长江工程类（疏浚砂综合利用）采砂项目监管检测及后评估</t>
  </si>
  <si>
    <t>长江、洪泽湖、骆马湖重点水域采砂管理无人机监控及季度巡江技术支撑</t>
  </si>
  <si>
    <t>附件3-9</t>
  </si>
  <si>
    <t>2026年省级水利建设和发展专项资金（第一批水利发展）明细表
（水旱灾害防御）</t>
  </si>
  <si>
    <t>防汛应急度汛费</t>
  </si>
  <si>
    <t>排涝降渍补助</t>
  </si>
  <si>
    <t>防汛物资管理增储费</t>
  </si>
  <si>
    <t>（一）</t>
  </si>
  <si>
    <t>市本级</t>
  </si>
  <si>
    <t>外秦淮河左岸扫帚巷段堤防消险工程补助</t>
  </si>
  <si>
    <t>全省特大暴雨城市防洪避险预案修编审查</t>
  </si>
  <si>
    <t>省级防汛块石保管</t>
  </si>
  <si>
    <t>江宁区</t>
  </si>
  <si>
    <t>句容河赤山桥上游右岸堤防消险工程补助</t>
  </si>
  <si>
    <t>浦口区</t>
  </si>
  <si>
    <t>全省小型水库防汛抢险应急预案修编审查</t>
  </si>
  <si>
    <t>方便水库、中山水库旱限水位核定</t>
  </si>
  <si>
    <t>高淳区</t>
  </si>
  <si>
    <t>省级防汛块石及砼块保管</t>
  </si>
  <si>
    <t>栖霞区</t>
  </si>
  <si>
    <t>宜兴市</t>
  </si>
  <si>
    <t>油车水库旱限水位核定</t>
  </si>
  <si>
    <t>全省大中型水库防汛抢险应急预案修编审查</t>
  </si>
  <si>
    <t>省级水旱灾害防御物资管理及防汛块石保管</t>
  </si>
  <si>
    <t>铜山区</t>
  </si>
  <si>
    <r>
      <rPr>
        <sz val="10"/>
        <rFont val="方正仿宋_GBK"/>
        <charset val="134"/>
      </rPr>
      <t>沛</t>
    </r>
    <r>
      <rPr>
        <sz val="10"/>
        <rFont val="Times New Roman"/>
        <charset val="134"/>
      </rPr>
      <t xml:space="preserve">    </t>
    </r>
    <r>
      <rPr>
        <sz val="10"/>
        <rFont val="方正仿宋_GBK"/>
        <charset val="134"/>
      </rPr>
      <t>县</t>
    </r>
  </si>
  <si>
    <t>睢宁县</t>
  </si>
  <si>
    <t>庆安水库旱限水位核定</t>
  </si>
  <si>
    <t>骆马湖周边排涝降渍补助</t>
  </si>
  <si>
    <t>新沂市</t>
  </si>
  <si>
    <t>阿湖水库泄洪闸下游连接段水毁修复</t>
  </si>
  <si>
    <t>金坛区</t>
  </si>
  <si>
    <t>直塘站警戒水位、保证水位核定</t>
  </si>
  <si>
    <t>徐六泾枢纽下游长江侧水下冲刷应急处理</t>
  </si>
  <si>
    <t>长江新通海沙围堤上游排水闸段近岸抛石处理</t>
  </si>
  <si>
    <t>海门区</t>
  </si>
  <si>
    <t>海安市</t>
  </si>
  <si>
    <t>如皋市</t>
  </si>
  <si>
    <t>全省险工险段重点防御预案修编审查</t>
  </si>
  <si>
    <t>启东市</t>
  </si>
  <si>
    <t>三洋港挡潮闸闸下清於</t>
  </si>
  <si>
    <r>
      <rPr>
        <sz val="10"/>
        <rFont val="Times New Roman"/>
        <charset val="134"/>
      </rPr>
      <t>2025</t>
    </r>
    <r>
      <rPr>
        <sz val="10"/>
        <rFont val="方正仿宋_GBK"/>
        <charset val="134"/>
      </rPr>
      <t>年新沭河太平庄闸至三洋港挡潮闸段芦苇清理补助</t>
    </r>
  </si>
  <si>
    <t>西双湖水库旱限水位核定</t>
  </si>
  <si>
    <t>东海县</t>
  </si>
  <si>
    <t>灌云县</t>
  </si>
  <si>
    <t>灌南县</t>
  </si>
  <si>
    <r>
      <rPr>
        <sz val="10"/>
        <rFont val="Times New Roman"/>
        <charset val="134"/>
      </rPr>
      <t>2025</t>
    </r>
    <r>
      <rPr>
        <sz val="10"/>
        <rFont val="方正仿宋_GBK"/>
        <charset val="134"/>
      </rPr>
      <t>年洪泽区淮河入江水道滩面应急清障补助</t>
    </r>
  </si>
  <si>
    <t>全省在建水利工程度汛预案修编审查</t>
  </si>
  <si>
    <t>淮河入江水道沿线地区排涝降渍补助</t>
  </si>
  <si>
    <t>省级水旱灾害防御物资管理</t>
  </si>
  <si>
    <t>淮安区</t>
  </si>
  <si>
    <t>清江浦区</t>
  </si>
  <si>
    <t>洪泽区</t>
  </si>
  <si>
    <t>金湖县</t>
  </si>
  <si>
    <r>
      <rPr>
        <sz val="10"/>
        <rFont val="Times New Roman"/>
        <charset val="134"/>
      </rPr>
      <t>2025</t>
    </r>
    <r>
      <rPr>
        <sz val="10"/>
        <rFont val="方正仿宋_GBK"/>
        <charset val="134"/>
      </rPr>
      <t>年金湖控制线省级抗旱架机临时工程</t>
    </r>
  </si>
  <si>
    <r>
      <rPr>
        <sz val="10"/>
        <rFont val="Times New Roman"/>
        <charset val="134"/>
      </rPr>
      <t>2025</t>
    </r>
    <r>
      <rPr>
        <sz val="10"/>
        <rFont val="方正仿宋_GBK"/>
        <charset val="134"/>
      </rPr>
      <t>年淮河入江水道滩面应急清障补助</t>
    </r>
  </si>
  <si>
    <t>龙王山水库旱限水位核定</t>
  </si>
  <si>
    <t>盐都区</t>
  </si>
  <si>
    <t>古殿堡站警戒水位、保证水位核定</t>
  </si>
  <si>
    <t>建湖县</t>
  </si>
  <si>
    <t>西塘河赵湾二组圩口闸水毁修复</t>
  </si>
  <si>
    <t>阜宁县</t>
  </si>
  <si>
    <r>
      <rPr>
        <sz val="10"/>
        <rFont val="Times New Roman"/>
        <charset val="134"/>
      </rPr>
      <t>2025</t>
    </r>
    <r>
      <rPr>
        <sz val="10"/>
        <rFont val="方正仿宋_GBK"/>
        <charset val="134"/>
      </rPr>
      <t>年苏北灌溉总渠滩面应急清障补助</t>
    </r>
  </si>
  <si>
    <t>滨海县</t>
  </si>
  <si>
    <t>响水县</t>
  </si>
  <si>
    <r>
      <rPr>
        <sz val="10"/>
        <rFont val="方正仿宋_GBK"/>
        <charset val="134"/>
      </rPr>
      <t>灌河堤防</t>
    </r>
    <r>
      <rPr>
        <sz val="10"/>
        <rFont val="Times New Roman"/>
        <charset val="134"/>
      </rPr>
      <t>23+400-23+700</t>
    </r>
    <r>
      <rPr>
        <sz val="10"/>
        <rFont val="方正仿宋_GBK"/>
        <charset val="134"/>
      </rPr>
      <t>段防护工程应急修复</t>
    </r>
  </si>
  <si>
    <t>响水口站警戒水位、保证水位核定</t>
  </si>
  <si>
    <t>月塘水库旱限水位核定</t>
  </si>
  <si>
    <t>经开区</t>
  </si>
  <si>
    <t>省级防汛块石及砼块（固化石）保管</t>
  </si>
  <si>
    <t>广陵区</t>
  </si>
  <si>
    <t>宝应县</t>
  </si>
  <si>
    <t>高邮市</t>
  </si>
  <si>
    <t>2025年淮河入江水道滩面应急清障补助</t>
  </si>
  <si>
    <r>
      <rPr>
        <sz val="10"/>
        <rFont val="方正仿宋_GBK"/>
        <charset val="134"/>
      </rPr>
      <t>运河东堤</t>
    </r>
    <r>
      <rPr>
        <sz val="10"/>
        <rFont val="Times New Roman"/>
        <charset val="134"/>
      </rPr>
      <t>K14+150-K15+050</t>
    </r>
    <r>
      <rPr>
        <sz val="10"/>
        <rFont val="方正仿宋_GBK"/>
        <charset val="134"/>
      </rPr>
      <t>段堤后深塘处置</t>
    </r>
  </si>
  <si>
    <t>北山、仑山、句容、二圣水库旱限水位核定</t>
  </si>
  <si>
    <r>
      <rPr>
        <sz val="10"/>
        <rFont val="Times New Roman"/>
        <charset val="134"/>
      </rPr>
      <t>2025</t>
    </r>
    <r>
      <rPr>
        <sz val="10"/>
        <rFont val="方正仿宋_GBK"/>
        <charset val="134"/>
      </rPr>
      <t>年和畅洲堤防应急清障补助</t>
    </r>
  </si>
  <si>
    <t>句容市</t>
  </si>
  <si>
    <t>赤山湖堤防郭庄镇花兰墩段消险处置</t>
  </si>
  <si>
    <t>扬中市</t>
  </si>
  <si>
    <t>三茅街道木桥港涵洞水毁修复</t>
  </si>
  <si>
    <t>溱潼、唐子镇站警戒水位、保证水位核定</t>
  </si>
  <si>
    <t>医药高新区</t>
  </si>
  <si>
    <t>泰兴市天星港滨江段护岸坍塌应急修复补助</t>
  </si>
  <si>
    <t>（十三）</t>
  </si>
  <si>
    <t>全省蓄滞洪区（含行洪区、滞涝圩）运用预案修编审查</t>
  </si>
  <si>
    <t>蓄滞洪区运用方案推演及宣传视频制作</t>
  </si>
  <si>
    <t>宿豫区</t>
  </si>
  <si>
    <t>宿城区</t>
  </si>
  <si>
    <t>沭阳县</t>
  </si>
  <si>
    <r>
      <rPr>
        <sz val="10"/>
        <rFont val="Times New Roman"/>
        <charset val="134"/>
      </rPr>
      <t>2025</t>
    </r>
    <r>
      <rPr>
        <sz val="10"/>
        <rFont val="方正仿宋_GBK"/>
        <charset val="134"/>
      </rPr>
      <t>年新沂河沭阳段滩面应急清障补助</t>
    </r>
  </si>
  <si>
    <t>厅属管理处及省级合计</t>
  </si>
  <si>
    <t>处本级</t>
  </si>
  <si>
    <t>黄墩湖滞洪区预警通信设施应急修复</t>
  </si>
  <si>
    <t>省级水旱灾害防御物资管理及防汛块石（砼块）保管</t>
  </si>
  <si>
    <t>沙集站下游左岸排水设施修复</t>
  </si>
  <si>
    <r>
      <rPr>
        <sz val="10"/>
        <rFont val="方正仿宋_GBK"/>
        <charset val="134"/>
      </rPr>
      <t>防汛抢险队伍训练及装备（含</t>
    </r>
    <r>
      <rPr>
        <sz val="10"/>
        <rFont val="Times New Roman"/>
        <charset val="134"/>
      </rPr>
      <t>2025</t>
    </r>
    <r>
      <rPr>
        <sz val="10"/>
        <rFont val="方正仿宋_GBK"/>
        <charset val="134"/>
      </rPr>
      <t>年金湖控制线抗旱、支持盐城、淮安防汛排涝补助）</t>
    </r>
  </si>
  <si>
    <t>防汛抢险队伍训练及装备</t>
  </si>
  <si>
    <t>六垛南闸下游港道清淤</t>
  </si>
  <si>
    <t>三河闸
管理所</t>
  </si>
  <si>
    <t>三河闸防汛仓库应急维修</t>
  </si>
  <si>
    <t>万福闸
管理所</t>
  </si>
  <si>
    <t>万福闸上游侧新河、壁虎河行洪安全设施增设</t>
  </si>
  <si>
    <t>省太湖水利工程管理处</t>
  </si>
  <si>
    <t>丹阳水利枢纽管理所</t>
  </si>
  <si>
    <r>
      <rPr>
        <sz val="10"/>
        <rFont val="方正仿宋_GBK"/>
        <charset val="134"/>
      </rPr>
      <t>界牌水利枢纽上游西侧</t>
    </r>
    <r>
      <rPr>
        <sz val="10"/>
        <rFont val="Times New Roman"/>
        <charset val="134"/>
      </rPr>
      <t>W0+000—W0+432</t>
    </r>
    <r>
      <rPr>
        <sz val="10"/>
        <rFont val="方正仿宋_GBK"/>
        <charset val="134"/>
      </rPr>
      <t>段护坡修复</t>
    </r>
  </si>
  <si>
    <r>
      <rPr>
        <sz val="10"/>
        <rFont val="方正仿宋_GBK"/>
        <charset val="134"/>
      </rPr>
      <t>高港枢纽上游</t>
    </r>
    <r>
      <rPr>
        <sz val="10"/>
        <rFont val="Times New Roman"/>
        <charset val="134"/>
      </rPr>
      <t>0+179—0+264</t>
    </r>
    <r>
      <rPr>
        <sz val="10"/>
        <rFont val="方正仿宋_GBK"/>
        <charset val="134"/>
      </rPr>
      <t>段及下游</t>
    </r>
    <r>
      <rPr>
        <sz val="10"/>
        <rFont val="Times New Roman"/>
        <charset val="134"/>
      </rPr>
      <t>0+086—0+450</t>
    </r>
    <r>
      <rPr>
        <sz val="10"/>
        <rFont val="方正仿宋_GBK"/>
        <charset val="134"/>
      </rPr>
      <t>段河道清淤</t>
    </r>
  </si>
  <si>
    <t>船机停靠点进出道路修复</t>
  </si>
  <si>
    <t>防汛抢险队伍训练及装备（含金湖控制线抗旱补助）</t>
  </si>
  <si>
    <t>省级及市县堤防抢险队伍轮训</t>
  </si>
  <si>
    <t>防汛抢险训练场运维及养护</t>
  </si>
  <si>
    <t>省级水旱灾害防御物资管理及防汛块石（固化石）保管</t>
  </si>
  <si>
    <t>省水利防汛物资储备中心</t>
  </si>
  <si>
    <t>徐州、苏州、扬州分中心防汛仓库应急修复</t>
  </si>
  <si>
    <t>水旱灾害防御物资增储</t>
  </si>
  <si>
    <t>附件3-10</t>
  </si>
  <si>
    <t>2026年省级水利建设和发展专项资金（第一批水利发展）明细表
（南水北调水费奖补）</t>
  </si>
  <si>
    <r>
      <rPr>
        <b/>
        <sz val="12"/>
        <color indexed="8"/>
        <rFont val="方正仿宋_GBK"/>
        <charset val="134"/>
      </rPr>
      <t>序号</t>
    </r>
  </si>
  <si>
    <r>
      <rPr>
        <b/>
        <sz val="12"/>
        <color indexed="8"/>
        <rFont val="方正仿宋_GBK"/>
        <charset val="134"/>
      </rPr>
      <t>地</t>
    </r>
    <r>
      <rPr>
        <b/>
        <sz val="12"/>
        <color indexed="8"/>
        <rFont val="Times New Roman"/>
        <charset val="134"/>
      </rPr>
      <t xml:space="preserve"> </t>
    </r>
    <r>
      <rPr>
        <b/>
        <sz val="12"/>
        <color indexed="8"/>
        <rFont val="方正仿宋_GBK"/>
        <charset val="134"/>
      </rPr>
      <t>区</t>
    </r>
  </si>
  <si>
    <r>
      <rPr>
        <b/>
        <sz val="12"/>
        <color indexed="8"/>
        <rFont val="方正仿宋_GBK"/>
        <charset val="134"/>
      </rPr>
      <t>各单位实际上缴额</t>
    </r>
  </si>
  <si>
    <r>
      <rPr>
        <b/>
        <sz val="12"/>
        <color indexed="8"/>
        <rFont val="方正仿宋_GBK"/>
        <charset val="134"/>
      </rPr>
      <t>本次下达资金</t>
    </r>
  </si>
  <si>
    <r>
      <rPr>
        <b/>
        <sz val="12"/>
        <color indexed="8"/>
        <rFont val="方正仿宋_GBK"/>
        <charset val="134"/>
      </rPr>
      <t>全省合计</t>
    </r>
  </si>
  <si>
    <r>
      <rPr>
        <b/>
        <sz val="12"/>
        <color indexed="8"/>
        <rFont val="方正仿宋_GBK"/>
        <charset val="134"/>
      </rPr>
      <t>一、徐州市</t>
    </r>
  </si>
  <si>
    <r>
      <rPr>
        <sz val="12"/>
        <color indexed="8"/>
        <rFont val="方正仿宋_GBK"/>
        <charset val="134"/>
      </rPr>
      <t>市
本
级</t>
    </r>
  </si>
  <si>
    <r>
      <rPr>
        <b/>
        <sz val="12"/>
        <color indexed="8"/>
        <rFont val="方正仿宋_GBK"/>
        <charset val="134"/>
      </rPr>
      <t>市本级小计</t>
    </r>
  </si>
  <si>
    <r>
      <rPr>
        <sz val="12"/>
        <color indexed="8"/>
        <rFont val="方正仿宋_GBK"/>
        <charset val="134"/>
      </rPr>
      <t>市区</t>
    </r>
  </si>
  <si>
    <r>
      <rPr>
        <sz val="12"/>
        <color indexed="8"/>
        <rFont val="方正仿宋_GBK"/>
        <charset val="134"/>
      </rPr>
      <t>铜山区</t>
    </r>
  </si>
  <si>
    <r>
      <rPr>
        <sz val="12"/>
        <color indexed="8"/>
        <rFont val="方正仿宋_GBK"/>
        <charset val="134"/>
      </rPr>
      <t>贾汪区</t>
    </r>
  </si>
  <si>
    <r>
      <rPr>
        <sz val="12"/>
        <color indexed="8"/>
        <rFont val="方正仿宋_GBK"/>
        <charset val="134"/>
      </rPr>
      <t>丰县</t>
    </r>
  </si>
  <si>
    <r>
      <rPr>
        <sz val="12"/>
        <color indexed="8"/>
        <rFont val="方正仿宋_GBK"/>
        <charset val="134"/>
      </rPr>
      <t>沛县</t>
    </r>
  </si>
  <si>
    <r>
      <rPr>
        <sz val="12"/>
        <color indexed="8"/>
        <rFont val="方正仿宋_GBK"/>
        <charset val="134"/>
      </rPr>
      <t>睢宁县</t>
    </r>
  </si>
  <si>
    <r>
      <rPr>
        <sz val="12"/>
        <color indexed="8"/>
        <rFont val="方正仿宋_GBK"/>
        <charset val="134"/>
      </rPr>
      <t>邳州市</t>
    </r>
  </si>
  <si>
    <r>
      <rPr>
        <sz val="12"/>
        <color indexed="8"/>
        <rFont val="方正仿宋_GBK"/>
        <charset val="134"/>
      </rPr>
      <t>新沂市</t>
    </r>
  </si>
  <si>
    <r>
      <rPr>
        <b/>
        <sz val="12"/>
        <color indexed="8"/>
        <rFont val="方正仿宋_GBK"/>
        <charset val="134"/>
      </rPr>
      <t>二、连云港市</t>
    </r>
  </si>
  <si>
    <r>
      <rPr>
        <sz val="12"/>
        <color indexed="8"/>
        <rFont val="方正仿宋_GBK"/>
        <charset val="134"/>
      </rPr>
      <t>海州区</t>
    </r>
  </si>
  <si>
    <r>
      <rPr>
        <sz val="12"/>
        <color indexed="8"/>
        <rFont val="方正仿宋_GBK"/>
        <charset val="134"/>
      </rPr>
      <t>连云区</t>
    </r>
  </si>
  <si>
    <r>
      <rPr>
        <sz val="12"/>
        <color indexed="8"/>
        <rFont val="方正仿宋_GBK"/>
        <charset val="134"/>
      </rPr>
      <t>开发区</t>
    </r>
  </si>
  <si>
    <r>
      <rPr>
        <sz val="12"/>
        <color indexed="8"/>
        <rFont val="方正仿宋_GBK"/>
        <charset val="134"/>
      </rPr>
      <t>徐圩新区</t>
    </r>
  </si>
  <si>
    <r>
      <rPr>
        <sz val="12"/>
        <color indexed="8"/>
        <rFont val="方正仿宋_GBK"/>
        <charset val="134"/>
      </rPr>
      <t>云台山景区</t>
    </r>
  </si>
  <si>
    <r>
      <rPr>
        <sz val="12"/>
        <color indexed="8"/>
        <rFont val="方正仿宋_GBK"/>
        <charset val="134"/>
      </rPr>
      <t>高新区</t>
    </r>
  </si>
  <si>
    <r>
      <rPr>
        <sz val="12"/>
        <color indexed="8"/>
        <rFont val="方正仿宋_GBK"/>
        <charset val="134"/>
      </rPr>
      <t>赣榆区</t>
    </r>
  </si>
  <si>
    <r>
      <rPr>
        <sz val="12"/>
        <color indexed="8"/>
        <rFont val="方正仿宋_GBK"/>
        <charset val="134"/>
      </rPr>
      <t>东海县</t>
    </r>
  </si>
  <si>
    <r>
      <rPr>
        <sz val="12"/>
        <color indexed="8"/>
        <rFont val="方正仿宋_GBK"/>
        <charset val="134"/>
      </rPr>
      <t>灌云县</t>
    </r>
  </si>
  <si>
    <r>
      <rPr>
        <sz val="12"/>
        <color indexed="8"/>
        <rFont val="方正仿宋_GBK"/>
        <charset val="134"/>
      </rPr>
      <t>灌南县</t>
    </r>
  </si>
  <si>
    <r>
      <rPr>
        <b/>
        <sz val="12"/>
        <color indexed="8"/>
        <rFont val="方正仿宋_GBK"/>
        <charset val="134"/>
      </rPr>
      <t>三、淮安市</t>
    </r>
  </si>
  <si>
    <r>
      <rPr>
        <sz val="12"/>
        <color indexed="8"/>
        <rFont val="方正仿宋_GBK"/>
        <charset val="134"/>
      </rPr>
      <t>清江浦区</t>
    </r>
  </si>
  <si>
    <r>
      <rPr>
        <sz val="12"/>
        <color indexed="8"/>
        <rFont val="方正仿宋_GBK"/>
        <charset val="134"/>
      </rPr>
      <t>淮安经济技术开发区</t>
    </r>
  </si>
  <si>
    <r>
      <rPr>
        <sz val="12"/>
        <color indexed="8"/>
        <rFont val="方正仿宋_GBK"/>
        <charset val="134"/>
      </rPr>
      <t>淮安工业园区</t>
    </r>
  </si>
  <si>
    <r>
      <rPr>
        <sz val="12"/>
        <color indexed="8"/>
        <rFont val="方正仿宋_GBK"/>
        <charset val="134"/>
      </rPr>
      <t>淮安生态文旅区</t>
    </r>
  </si>
  <si>
    <r>
      <rPr>
        <sz val="12"/>
        <color indexed="8"/>
        <rFont val="方正仿宋_GBK"/>
        <charset val="134"/>
      </rPr>
      <t>淮阴区</t>
    </r>
  </si>
  <si>
    <r>
      <rPr>
        <sz val="12"/>
        <color indexed="8"/>
        <rFont val="方正仿宋_GBK"/>
        <charset val="134"/>
      </rPr>
      <t>淮安区</t>
    </r>
  </si>
  <si>
    <r>
      <rPr>
        <sz val="12"/>
        <color indexed="8"/>
        <rFont val="方正仿宋_GBK"/>
        <charset val="134"/>
      </rPr>
      <t>洪泽区</t>
    </r>
  </si>
  <si>
    <r>
      <rPr>
        <sz val="12"/>
        <color indexed="8"/>
        <rFont val="方正仿宋_GBK"/>
        <charset val="134"/>
      </rPr>
      <t>涟水县</t>
    </r>
  </si>
  <si>
    <r>
      <rPr>
        <sz val="12"/>
        <color indexed="8"/>
        <rFont val="方正仿宋_GBK"/>
        <charset val="134"/>
      </rPr>
      <t>金湖县</t>
    </r>
  </si>
  <si>
    <r>
      <rPr>
        <sz val="12"/>
        <color indexed="8"/>
        <rFont val="方正仿宋_GBK"/>
        <charset val="134"/>
      </rPr>
      <t>盱眙县</t>
    </r>
  </si>
  <si>
    <r>
      <rPr>
        <b/>
        <sz val="12"/>
        <color indexed="8"/>
        <rFont val="方正仿宋_GBK"/>
        <charset val="134"/>
      </rPr>
      <t>四、盐城市</t>
    </r>
  </si>
  <si>
    <r>
      <rPr>
        <sz val="12"/>
        <color indexed="8"/>
        <rFont val="方正仿宋_GBK"/>
        <charset val="134"/>
      </rPr>
      <t>中心城区</t>
    </r>
  </si>
  <si>
    <r>
      <rPr>
        <sz val="12"/>
        <color indexed="8"/>
        <rFont val="方正仿宋_GBK"/>
        <charset val="134"/>
      </rPr>
      <t>大丰区</t>
    </r>
  </si>
  <si>
    <r>
      <rPr>
        <sz val="12"/>
        <color indexed="8"/>
        <rFont val="方正仿宋_GBK"/>
        <charset val="134"/>
      </rPr>
      <t>建湖县</t>
    </r>
  </si>
  <si>
    <r>
      <rPr>
        <sz val="12"/>
        <color indexed="8"/>
        <rFont val="方正仿宋_GBK"/>
        <charset val="134"/>
      </rPr>
      <t>射阳县</t>
    </r>
  </si>
  <si>
    <r>
      <rPr>
        <sz val="12"/>
        <color indexed="8"/>
        <rFont val="方正仿宋_GBK"/>
        <charset val="134"/>
      </rPr>
      <t>阜宁县</t>
    </r>
  </si>
  <si>
    <r>
      <rPr>
        <b/>
        <sz val="12"/>
        <color indexed="8"/>
        <rFont val="方正仿宋_GBK"/>
        <charset val="134"/>
      </rPr>
      <t>五、扬州市</t>
    </r>
  </si>
  <si>
    <r>
      <rPr>
        <sz val="12"/>
        <color indexed="8"/>
        <rFont val="方正仿宋_GBK"/>
        <charset val="134"/>
      </rPr>
      <t>市本级</t>
    </r>
    <r>
      <rPr>
        <sz val="12"/>
        <color indexed="8"/>
        <rFont val="Times New Roman"/>
        <charset val="134"/>
      </rPr>
      <t>-</t>
    </r>
    <r>
      <rPr>
        <sz val="12"/>
        <color indexed="8"/>
        <rFont val="方正仿宋_GBK"/>
        <charset val="134"/>
      </rPr>
      <t>江都区</t>
    </r>
  </si>
  <si>
    <r>
      <rPr>
        <sz val="12"/>
        <color indexed="8"/>
        <rFont val="方正仿宋_GBK"/>
        <charset val="134"/>
      </rPr>
      <t>宝应县</t>
    </r>
  </si>
  <si>
    <r>
      <rPr>
        <sz val="12"/>
        <color indexed="8"/>
        <rFont val="方正仿宋_GBK"/>
        <charset val="134"/>
      </rPr>
      <t>高邮市</t>
    </r>
  </si>
  <si>
    <r>
      <rPr>
        <b/>
        <sz val="12"/>
        <color indexed="8"/>
        <rFont val="方正仿宋_GBK"/>
        <charset val="134"/>
      </rPr>
      <t>六、宿迁市</t>
    </r>
  </si>
  <si>
    <r>
      <rPr>
        <sz val="12"/>
        <color indexed="8"/>
        <rFont val="方正仿宋_GBK"/>
        <charset val="134"/>
      </rPr>
      <t>宿豫区</t>
    </r>
  </si>
  <si>
    <r>
      <rPr>
        <sz val="12"/>
        <color indexed="8"/>
        <rFont val="方正仿宋_GBK"/>
        <charset val="134"/>
      </rPr>
      <t>宿城区</t>
    </r>
  </si>
  <si>
    <r>
      <rPr>
        <sz val="12"/>
        <color indexed="8"/>
        <rFont val="方正仿宋_GBK"/>
        <charset val="134"/>
      </rPr>
      <t>沭阳县</t>
    </r>
  </si>
  <si>
    <r>
      <rPr>
        <sz val="12"/>
        <color indexed="8"/>
        <rFont val="方正仿宋_GBK"/>
        <charset val="134"/>
      </rPr>
      <t>泗阳县</t>
    </r>
  </si>
</sst>
</file>

<file path=xl/styles.xml><?xml version="1.0" encoding="utf-8"?>
<styleSheet xmlns="http://schemas.openxmlformats.org/spreadsheetml/2006/main">
  <numFmts count="23">
    <numFmt numFmtId="176" formatCode="0.0_ "/>
    <numFmt numFmtId="177" formatCode="0.0_);[Red]\(0.0\)"/>
    <numFmt numFmtId="178" formatCode="0_);[Red]\(0\)"/>
    <numFmt numFmtId="179" formatCode="&quot;$&quot;#,##0_);[Red]\(&quot;$&quot;#,##0\)"/>
    <numFmt numFmtId="180" formatCode="0.0000&quot;  &quot;"/>
    <numFmt numFmtId="181" formatCode="_-&quot;$&quot;\ * #,##0.00_-;_-&quot;$&quot;\ * #,##0.00\-;_-&quot;$&quot;\ * &quot;-&quot;??_-;_-@_-"/>
    <numFmt numFmtId="43" formatCode="_ * #,##0.00_ ;_ * \-#,##0.00_ ;_ * &quot;-&quot;??_ ;_ @_ "/>
    <numFmt numFmtId="182" formatCode="#,##0.00\ &quot;$&quot;;\-#,##0.00\ &quot;$&quot;"/>
    <numFmt numFmtId="183" formatCode="_-&quot;$&quot;\ * #,##0_-;_-&quot;$&quot;\ * #,##0\-;_-&quot;$&quot;\ * &quot;-&quot;_-;_-@_-"/>
    <numFmt numFmtId="184" formatCode="0_ "/>
    <numFmt numFmtId="42" formatCode="_ &quot;￥&quot;* #,##0_ ;_ &quot;￥&quot;* \-#,##0_ ;_ &quot;￥&quot;* &quot;-&quot;_ ;_ @_ "/>
    <numFmt numFmtId="44" formatCode="_ &quot;￥&quot;* #,##0.00_ ;_ &quot;￥&quot;* \-#,##0.00_ ;_ &quot;￥&quot;* &quot;-&quot;??_ ;_ @_ "/>
    <numFmt numFmtId="185" formatCode="_(&quot;$&quot;* #,##0.00_);_(&quot;$&quot;* \(#,##0.00\);_(&quot;$&quot;* &quot;-&quot;??_);_(@_)"/>
    <numFmt numFmtId="186" formatCode="#,##0.0_);\(#,##0.0\)"/>
    <numFmt numFmtId="187" formatCode="_-* #,##0_-;\-* #,##0_-;_-* &quot;-&quot;_-;_-@_-"/>
    <numFmt numFmtId="188" formatCode="_ &quot;$&quot;\ * #,##0.00_ ;_ &quot;$&quot;\ * \-#,##0.00_ ;_ &quot;$&quot;\ * &quot;-&quot;??_ ;_ @_ "/>
    <numFmt numFmtId="189" formatCode="#,##0\ &quot;$&quot;;[Red]\-#,##0\ &quot;$&quot;"/>
    <numFmt numFmtId="190" formatCode="&quot;$&quot;#,##0.00_);[Red]\(&quot;$&quot;#,##0.00\)"/>
    <numFmt numFmtId="191" formatCode="#\ ??/??"/>
    <numFmt numFmtId="41" formatCode="_ * #,##0_ ;_ * \-#,##0_ ;_ * &quot;-&quot;_ ;_ @_ "/>
    <numFmt numFmtId="192" formatCode="m/d"/>
    <numFmt numFmtId="193" formatCode="_-* #,##0.00_-;\-* #,##0.00_-;_-* &quot;-&quot;??_-;_-@_-"/>
    <numFmt numFmtId="194" formatCode="_(&quot;$&quot;* #,##0_);_(&quot;$&quot;* \(#,##0\);_(&quot;$&quot;* &quot;-&quot;_);_(@_)"/>
  </numFmts>
  <fonts count="152">
    <font>
      <sz val="11"/>
      <color theme="1"/>
      <name val="宋体"/>
      <charset val="134"/>
      <scheme val="minor"/>
    </font>
    <font>
      <b/>
      <sz val="11"/>
      <color indexed="8"/>
      <name val="Times New Roman"/>
      <charset val="134"/>
    </font>
    <font>
      <sz val="11"/>
      <color indexed="8"/>
      <name val="Times New Roman"/>
      <charset val="134"/>
    </font>
    <font>
      <b/>
      <sz val="10"/>
      <color indexed="8"/>
      <name val="方正仿宋_GBK"/>
      <charset val="134"/>
    </font>
    <font>
      <b/>
      <sz val="16"/>
      <name val="方正小标宋_GBK"/>
      <charset val="134"/>
    </font>
    <font>
      <sz val="10"/>
      <color indexed="8"/>
      <name val="仿宋"/>
      <charset val="134"/>
    </font>
    <font>
      <b/>
      <sz val="12"/>
      <color indexed="8"/>
      <name val="Times New Roman"/>
      <charset val="134"/>
    </font>
    <font>
      <sz val="12"/>
      <color indexed="8"/>
      <name val="Times New Roman"/>
      <charset val="134"/>
    </font>
    <font>
      <sz val="12"/>
      <color indexed="8"/>
      <name val="方正仿宋_GBK"/>
      <charset val="134"/>
    </font>
    <font>
      <b/>
      <sz val="12"/>
      <name val="宋体"/>
      <charset val="134"/>
    </font>
    <font>
      <sz val="12"/>
      <name val="宋体"/>
      <charset val="134"/>
    </font>
    <font>
      <sz val="10"/>
      <name val="宋体"/>
      <charset val="134"/>
    </font>
    <font>
      <b/>
      <sz val="10"/>
      <color theme="1"/>
      <name val="方正仿宋_GBK"/>
      <charset val="134"/>
    </font>
    <font>
      <sz val="10"/>
      <color theme="1"/>
      <name val="宋体"/>
      <charset val="134"/>
      <scheme val="minor"/>
    </font>
    <font>
      <b/>
      <sz val="12"/>
      <name val="Times New Roman"/>
      <charset val="134"/>
    </font>
    <font>
      <b/>
      <sz val="12"/>
      <name val="方正仿宋_GBK"/>
      <charset val="134"/>
    </font>
    <font>
      <b/>
      <sz val="10"/>
      <name val="方正仿宋_GBK"/>
      <charset val="134"/>
    </font>
    <font>
      <b/>
      <sz val="10"/>
      <name val="Times New Roman"/>
      <charset val="134"/>
    </font>
    <font>
      <sz val="10"/>
      <name val="方正仿宋_GBK"/>
      <charset val="134"/>
    </font>
    <font>
      <sz val="10"/>
      <name val="Times New Roman"/>
      <charset val="134"/>
    </font>
    <font>
      <sz val="10"/>
      <color rgb="FF000000"/>
      <name val="Times New Roman"/>
      <charset val="134"/>
    </font>
    <font>
      <sz val="11"/>
      <name val="方正仿宋_GBK"/>
      <charset val="134"/>
    </font>
    <font>
      <b/>
      <sz val="16"/>
      <name val="宋体"/>
      <charset val="134"/>
      <scheme val="minor"/>
    </font>
    <font>
      <sz val="10"/>
      <color theme="1"/>
      <name val="方正仿宋_GBK"/>
      <charset val="134"/>
    </font>
    <font>
      <sz val="10"/>
      <color theme="1"/>
      <name val="Times New Roman"/>
      <charset val="134"/>
    </font>
    <font>
      <sz val="11"/>
      <name val="宋体"/>
      <charset val="134"/>
      <scheme val="minor"/>
    </font>
    <font>
      <b/>
      <sz val="10"/>
      <name val="宋体"/>
      <charset val="134"/>
      <scheme val="minor"/>
    </font>
    <font>
      <b/>
      <sz val="10"/>
      <name val="宋体"/>
      <charset val="134"/>
    </font>
    <font>
      <b/>
      <sz val="12"/>
      <color indexed="8"/>
      <name val="仿宋"/>
      <charset val="134"/>
    </font>
    <font>
      <b/>
      <sz val="12"/>
      <color indexed="8"/>
      <name val="方正仿宋_GBK"/>
      <charset val="134"/>
    </font>
    <font>
      <b/>
      <sz val="11"/>
      <color indexed="8"/>
      <name val="宋体"/>
      <charset val="134"/>
    </font>
    <font>
      <b/>
      <sz val="12"/>
      <color indexed="8"/>
      <name val="方正楷体_GBK"/>
      <charset val="134"/>
    </font>
    <font>
      <sz val="10"/>
      <color indexed="8"/>
      <name val="Times New Roman"/>
      <charset val="134"/>
    </font>
    <font>
      <sz val="12"/>
      <name val="Times New Roman"/>
      <charset val="134"/>
    </font>
    <font>
      <b/>
      <sz val="11"/>
      <name val="宋体"/>
      <charset val="134"/>
      <scheme val="minor"/>
    </font>
    <font>
      <sz val="10"/>
      <name val="宋体"/>
      <charset val="134"/>
      <scheme val="minor"/>
    </font>
    <font>
      <b/>
      <sz val="10"/>
      <color rgb="FFFF0000"/>
      <name val="Times New Roman"/>
      <charset val="134"/>
    </font>
    <font>
      <b/>
      <sz val="11"/>
      <color theme="1"/>
      <name val="宋体"/>
      <charset val="134"/>
      <scheme val="minor"/>
    </font>
    <font>
      <b/>
      <sz val="12"/>
      <color rgb="FF000000"/>
      <name val="Times New Roman"/>
      <charset val="134"/>
    </font>
    <font>
      <b/>
      <sz val="10"/>
      <color theme="1"/>
      <name val="仿宋"/>
      <charset val="134"/>
    </font>
    <font>
      <sz val="12"/>
      <color rgb="FF000000"/>
      <name val="Times New Roman"/>
      <charset val="134"/>
    </font>
    <font>
      <sz val="12"/>
      <color theme="1"/>
      <name val="Times New Roman"/>
      <charset val="134"/>
    </font>
    <font>
      <sz val="12"/>
      <name val="方正仿宋_GBK"/>
      <charset val="134"/>
    </font>
    <font>
      <sz val="12"/>
      <color rgb="FFFF0000"/>
      <name val="方正仿宋_GBK"/>
      <charset val="134"/>
    </font>
    <font>
      <b/>
      <sz val="12"/>
      <color rgb="FF000000"/>
      <name val="方正仿宋_GBK"/>
      <charset val="134"/>
    </font>
    <font>
      <sz val="11"/>
      <color theme="1"/>
      <name val="Times New Roman"/>
      <charset val="134"/>
    </font>
    <font>
      <sz val="12"/>
      <color rgb="FF000000"/>
      <name val="方正仿宋_GBK"/>
      <charset val="134"/>
    </font>
    <font>
      <b/>
      <sz val="12"/>
      <color theme="1"/>
      <name val="Times New Roman"/>
      <charset val="134"/>
    </font>
    <font>
      <sz val="12"/>
      <color theme="1"/>
      <name val="方正仿宋_GBK"/>
      <charset val="134"/>
    </font>
    <font>
      <sz val="11"/>
      <color theme="1"/>
      <name val="仿宋"/>
      <charset val="134"/>
    </font>
    <font>
      <sz val="11"/>
      <color theme="1"/>
      <name val="方正仿宋_GBK"/>
      <charset val="134"/>
    </font>
    <font>
      <sz val="11"/>
      <name val="仿宋"/>
      <charset val="134"/>
    </font>
    <font>
      <sz val="10"/>
      <name val="仿宋"/>
      <charset val="134"/>
    </font>
    <font>
      <b/>
      <sz val="10"/>
      <name val="仿宋"/>
      <charset val="134"/>
    </font>
    <font>
      <b/>
      <sz val="19"/>
      <name val="方正小标宋_GBK"/>
      <charset val="134"/>
    </font>
    <font>
      <sz val="12"/>
      <name val="仿宋"/>
      <charset val="134"/>
    </font>
    <font>
      <sz val="11"/>
      <name val="Times New Roman"/>
      <charset val="134"/>
    </font>
    <font>
      <b/>
      <sz val="11"/>
      <name val="Times New Roman"/>
      <charset val="134"/>
    </font>
    <font>
      <sz val="10"/>
      <color theme="1"/>
      <name val="仿宋"/>
      <charset val="134"/>
    </font>
    <font>
      <b/>
      <sz val="12"/>
      <color theme="1"/>
      <name val="仿宋"/>
      <charset val="134"/>
    </font>
    <font>
      <sz val="12"/>
      <color theme="1"/>
      <name val="仿宋"/>
      <charset val="134"/>
    </font>
    <font>
      <b/>
      <sz val="16"/>
      <color theme="1"/>
      <name val="方正小标宋_GBK"/>
      <charset val="134"/>
    </font>
    <font>
      <b/>
      <sz val="12"/>
      <color theme="1"/>
      <name val="方正仿宋_GBK"/>
      <charset val="134"/>
    </font>
    <font>
      <sz val="10"/>
      <color rgb="FF000000"/>
      <name val="方正仿宋_GBK"/>
      <charset val="134"/>
    </font>
    <font>
      <b/>
      <sz val="10"/>
      <color rgb="FF000000"/>
      <name val="Times New Roman"/>
      <charset val="134"/>
    </font>
    <font>
      <sz val="12"/>
      <color theme="1"/>
      <name val="宋体"/>
      <charset val="134"/>
      <scheme val="minor"/>
    </font>
    <font>
      <sz val="11"/>
      <name val="宋体"/>
      <charset val="134"/>
    </font>
    <font>
      <b/>
      <sz val="11"/>
      <name val="方正仿宋_GBK"/>
      <charset val="134"/>
    </font>
    <font>
      <sz val="12"/>
      <name val="方正仿宋_GB2312"/>
      <charset val="134"/>
    </font>
    <font>
      <sz val="12"/>
      <color theme="1"/>
      <name val="仿宋_GB2312"/>
      <charset val="134"/>
    </font>
    <font>
      <sz val="12"/>
      <name val="宋体"/>
      <charset val="134"/>
      <scheme val="minor"/>
    </font>
    <font>
      <b/>
      <sz val="10"/>
      <color theme="1"/>
      <name val="Times New Roman"/>
      <charset val="134"/>
    </font>
    <font>
      <sz val="11"/>
      <name val="方正仿宋_GBK"/>
      <charset val="134"/>
    </font>
    <font>
      <sz val="9"/>
      <color theme="1"/>
      <name val="仿宋"/>
      <charset val="134"/>
    </font>
    <font>
      <sz val="14"/>
      <name val="仿宋"/>
      <charset val="134"/>
    </font>
    <font>
      <b/>
      <sz val="10"/>
      <name val="方正仿宋_GB18030"/>
      <charset val="134"/>
    </font>
    <font>
      <sz val="9"/>
      <name val="仿宋"/>
      <charset val="134"/>
    </font>
    <font>
      <b/>
      <sz val="10"/>
      <name val="宋体"/>
      <charset val="134"/>
      <scheme val="major"/>
    </font>
    <font>
      <sz val="10"/>
      <name val="方正仿宋_GBK"/>
      <charset val="134"/>
    </font>
    <font>
      <sz val="14"/>
      <name val="Times New Roman"/>
      <charset val="134"/>
    </font>
    <font>
      <b/>
      <sz val="11"/>
      <name val="方正楷体_GBK"/>
      <charset val="134"/>
    </font>
    <font>
      <sz val="11"/>
      <name val="方正仿宋_GB18030"/>
      <charset val="134"/>
    </font>
    <font>
      <sz val="8"/>
      <name val="Times New Roman"/>
      <charset val="134"/>
    </font>
    <font>
      <b/>
      <sz val="11"/>
      <color indexed="52"/>
      <name val="宋体"/>
      <charset val="134"/>
    </font>
    <font>
      <sz val="10"/>
      <name val="Arial"/>
      <charset val="134"/>
    </font>
    <font>
      <sz val="10"/>
      <name val="MS Sans Serif"/>
      <charset val="134"/>
    </font>
    <font>
      <sz val="11"/>
      <color indexed="9"/>
      <name val="宋体"/>
      <charset val="134"/>
    </font>
    <font>
      <sz val="11"/>
      <color indexed="20"/>
      <name val="宋体"/>
      <charset val="134"/>
    </font>
    <font>
      <sz val="12"/>
      <name val="Helv"/>
      <charset val="134"/>
    </font>
    <font>
      <sz val="11"/>
      <color indexed="8"/>
      <name val="宋体"/>
      <charset val="134"/>
    </font>
    <font>
      <sz val="11"/>
      <color theme="1"/>
      <name val="宋体"/>
      <charset val="134"/>
      <scheme val="minor"/>
    </font>
    <font>
      <b/>
      <sz val="11"/>
      <color theme="1"/>
      <name val="宋体"/>
      <charset val="0"/>
      <scheme val="minor"/>
    </font>
    <font>
      <b/>
      <sz val="13"/>
      <color indexed="56"/>
      <name val="宋体"/>
      <charset val="134"/>
    </font>
    <font>
      <b/>
      <sz val="15"/>
      <color indexed="56"/>
      <name val="宋体"/>
      <charset val="134"/>
    </font>
    <font>
      <sz val="11"/>
      <color theme="0"/>
      <name val="宋体"/>
      <charset val="0"/>
      <scheme val="minor"/>
    </font>
    <font>
      <sz val="11"/>
      <color theme="1"/>
      <name val="宋体"/>
      <charset val="0"/>
      <scheme val="minor"/>
    </font>
    <font>
      <b/>
      <sz val="11"/>
      <color rgb="FFFFFFFF"/>
      <name val="宋体"/>
      <charset val="0"/>
      <scheme val="minor"/>
    </font>
    <font>
      <b/>
      <sz val="10"/>
      <name val="Tms Rmn"/>
      <charset val="134"/>
    </font>
    <font>
      <b/>
      <sz val="11"/>
      <color rgb="FF3F3F3F"/>
      <name val="宋体"/>
      <charset val="0"/>
      <scheme val="minor"/>
    </font>
    <font>
      <i/>
      <sz val="11"/>
      <color rgb="FF7F7F7F"/>
      <name val="宋体"/>
      <charset val="0"/>
      <scheme val="minor"/>
    </font>
    <font>
      <sz val="11"/>
      <color indexed="52"/>
      <name val="宋体"/>
      <charset val="134"/>
    </font>
    <font>
      <b/>
      <sz val="12"/>
      <name val="Arial"/>
      <charset val="134"/>
    </font>
    <font>
      <sz val="11"/>
      <color indexed="62"/>
      <name val="宋体"/>
      <charset val="134"/>
    </font>
    <font>
      <sz val="11"/>
      <color rgb="FFFA7D00"/>
      <name val="宋体"/>
      <charset val="0"/>
      <scheme val="minor"/>
    </font>
    <font>
      <b/>
      <sz val="13"/>
      <color theme="3"/>
      <name val="宋体"/>
      <charset val="134"/>
      <scheme val="minor"/>
    </font>
    <font>
      <b/>
      <sz val="11"/>
      <color indexed="63"/>
      <name val="宋体"/>
      <charset val="134"/>
    </font>
    <font>
      <b/>
      <sz val="10"/>
      <name val="MS Sans Serif"/>
      <charset val="134"/>
    </font>
    <font>
      <b/>
      <sz val="18"/>
      <color theme="3"/>
      <name val="宋体"/>
      <charset val="134"/>
      <scheme val="minor"/>
    </font>
    <font>
      <i/>
      <sz val="11"/>
      <color indexed="23"/>
      <name val="宋体"/>
      <charset val="134"/>
    </font>
    <font>
      <sz val="11"/>
      <color indexed="10"/>
      <name val="宋体"/>
      <charset val="134"/>
    </font>
    <font>
      <sz val="8"/>
      <name val="Arial"/>
      <charset val="134"/>
    </font>
    <font>
      <sz val="11"/>
      <color rgb="FF9C0006"/>
      <name val="宋体"/>
      <charset val="0"/>
      <scheme val="minor"/>
    </font>
    <font>
      <sz val="11"/>
      <color indexed="60"/>
      <name val="宋体"/>
      <charset val="134"/>
    </font>
    <font>
      <sz val="10"/>
      <name val="Helv"/>
      <charset val="134"/>
    </font>
    <font>
      <b/>
      <sz val="11"/>
      <color indexed="56"/>
      <name val="宋体"/>
      <charset val="134"/>
    </font>
    <font>
      <u/>
      <sz val="11"/>
      <color rgb="FF800080"/>
      <name val="宋体"/>
      <charset val="0"/>
      <scheme val="minor"/>
    </font>
    <font>
      <sz val="12"/>
      <color indexed="9"/>
      <name val="Helv"/>
      <charset val="134"/>
    </font>
    <font>
      <sz val="7"/>
      <name val="Small Fonts"/>
      <charset val="134"/>
    </font>
    <font>
      <u/>
      <sz val="11"/>
      <color rgb="FF0000FF"/>
      <name val="宋体"/>
      <charset val="0"/>
      <scheme val="minor"/>
    </font>
    <font>
      <sz val="11"/>
      <color rgb="FF9C6500"/>
      <name val="宋体"/>
      <charset val="0"/>
      <scheme val="minor"/>
    </font>
    <font>
      <sz val="11"/>
      <color rgb="FF006100"/>
      <name val="宋体"/>
      <charset val="0"/>
      <scheme val="minor"/>
    </font>
    <font>
      <sz val="10"/>
      <color indexed="8"/>
      <name val="MS Sans Serif"/>
      <charset val="134"/>
    </font>
    <font>
      <b/>
      <sz val="11"/>
      <color theme="3"/>
      <name val="宋体"/>
      <charset val="134"/>
      <scheme val="minor"/>
    </font>
    <font>
      <sz val="11"/>
      <color indexed="17"/>
      <name val="宋体"/>
      <charset val="134"/>
    </font>
    <font>
      <sz val="11"/>
      <color rgb="FF3F3F76"/>
      <name val="宋体"/>
      <charset val="0"/>
      <scheme val="minor"/>
    </font>
    <font>
      <sz val="11"/>
      <color rgb="FFFF0000"/>
      <name val="宋体"/>
      <charset val="0"/>
      <scheme val="minor"/>
    </font>
    <font>
      <b/>
      <sz val="11"/>
      <color rgb="FFFA7D00"/>
      <name val="宋体"/>
      <charset val="0"/>
      <scheme val="minor"/>
    </font>
    <font>
      <b/>
      <sz val="15"/>
      <color theme="3"/>
      <name val="宋体"/>
      <charset val="134"/>
      <scheme val="minor"/>
    </font>
    <font>
      <b/>
      <sz val="11"/>
      <color indexed="9"/>
      <name val="宋体"/>
      <charset val="134"/>
    </font>
    <font>
      <vertAlign val="superscript"/>
      <sz val="10"/>
      <name val="Times New Roman"/>
      <charset val="134"/>
    </font>
    <font>
      <b/>
      <sz val="18"/>
      <color indexed="56"/>
      <name val="宋体"/>
      <charset val="134"/>
    </font>
    <font>
      <u/>
      <sz val="12"/>
      <color indexed="12"/>
      <name val="宋体"/>
      <charset val="134"/>
    </font>
    <font>
      <b/>
      <sz val="12"/>
      <color indexed="8"/>
      <name val="方正仿宋_GBK"/>
      <charset val="134"/>
    </font>
    <font>
      <sz val="12"/>
      <color indexed="8"/>
      <name val="方正仿宋_GBK"/>
      <charset val="134"/>
    </font>
    <font>
      <b/>
      <sz val="12"/>
      <name val="方正仿宋_GBK"/>
      <charset val="134"/>
    </font>
    <font>
      <sz val="10"/>
      <color indexed="8"/>
      <name val="方正仿宋_GBK"/>
      <charset val="134"/>
    </font>
    <font>
      <sz val="12"/>
      <name val="方正仿宋_GBK"/>
      <charset val="134"/>
    </font>
    <font>
      <b/>
      <sz val="10"/>
      <name val="方正仿宋_GBK"/>
      <charset val="134"/>
    </font>
    <font>
      <b/>
      <sz val="12"/>
      <color rgb="FF000000"/>
      <name val="方正仿宋_GBK"/>
      <charset val="134"/>
    </font>
    <font>
      <sz val="12"/>
      <color rgb="FF000000"/>
      <name val="方正仿宋_GBK"/>
      <charset val="134"/>
    </font>
    <font>
      <sz val="12"/>
      <color rgb="FFFF0000"/>
      <name val="方正仿宋_GBK"/>
      <charset val="134"/>
    </font>
    <font>
      <sz val="11"/>
      <color theme="1"/>
      <name val="方正仿宋_GBK"/>
      <charset val="134"/>
    </font>
    <font>
      <b/>
      <sz val="12"/>
      <color theme="1"/>
      <name val="方正仿宋_GBK"/>
      <charset val="134"/>
    </font>
    <font>
      <sz val="12"/>
      <color theme="1"/>
      <name val="方正仿宋_GBK"/>
      <charset val="134"/>
    </font>
    <font>
      <sz val="12"/>
      <name val="仿宋"/>
      <charset val="134"/>
    </font>
    <font>
      <sz val="10"/>
      <color rgb="FF000000"/>
      <name val="方正仿宋_GBK"/>
      <charset val="134"/>
    </font>
    <font>
      <b/>
      <sz val="10"/>
      <color rgb="FF000000"/>
      <name val="方正仿宋_GBK"/>
      <charset val="134"/>
    </font>
    <font>
      <sz val="12"/>
      <name val="times"/>
      <charset val="134"/>
    </font>
    <font>
      <b/>
      <vertAlign val="superscript"/>
      <sz val="12"/>
      <name val="Times New Roman"/>
      <charset val="134"/>
    </font>
    <font>
      <b/>
      <sz val="10"/>
      <color theme="1"/>
      <name val="方正仿宋_GBK"/>
      <charset val="134"/>
    </font>
    <font>
      <sz val="10"/>
      <color theme="1"/>
      <name val="方正仿宋_GBK"/>
      <charset val="134"/>
    </font>
    <font>
      <b/>
      <sz val="11"/>
      <name val="方正仿宋_GBK"/>
      <charset val="134"/>
    </font>
  </fonts>
  <fills count="63">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FFFF"/>
        <bgColor indexed="64"/>
      </patternFill>
    </fill>
    <fill>
      <patternFill patternType="solid">
        <fgColor indexed="65"/>
        <bgColor indexed="64"/>
      </patternFill>
    </fill>
    <fill>
      <patternFill patternType="solid">
        <fgColor indexed="22"/>
        <bgColor indexed="64"/>
      </patternFill>
    </fill>
    <fill>
      <patternFill patternType="solid">
        <fgColor indexed="49"/>
        <bgColor indexed="64"/>
      </patternFill>
    </fill>
    <fill>
      <patternFill patternType="solid">
        <fgColor indexed="45"/>
        <bgColor indexed="64"/>
      </patternFill>
    </fill>
    <fill>
      <patternFill patternType="solid">
        <fgColor indexed="52"/>
        <bgColor indexed="64"/>
      </patternFill>
    </fill>
    <fill>
      <patternFill patternType="solid">
        <fgColor indexed="36"/>
        <bgColor indexed="64"/>
      </patternFill>
    </fill>
    <fill>
      <patternFill patternType="solid">
        <fgColor indexed="15"/>
        <bgColor indexed="64"/>
      </patternFill>
    </fill>
    <fill>
      <patternFill patternType="solid">
        <fgColor indexed="57"/>
        <bgColor indexed="64"/>
      </patternFill>
    </fill>
    <fill>
      <patternFill patternType="solid">
        <fgColor indexed="44"/>
        <bgColor indexed="64"/>
      </patternFill>
    </fill>
    <fill>
      <patternFill patternType="solid">
        <fgColor indexed="47"/>
        <bgColor indexed="64"/>
      </patternFill>
    </fill>
    <fill>
      <patternFill patternType="mediumGray">
        <fgColor indexed="22"/>
      </patternFill>
    </fill>
    <fill>
      <patternFill patternType="solid">
        <fgColor indexed="46"/>
        <bgColor indexed="64"/>
      </patternFill>
    </fill>
    <fill>
      <patternFill patternType="solid">
        <fgColor rgb="FFFFFFCC"/>
        <bgColor indexed="64"/>
      </patternFill>
    </fill>
    <fill>
      <patternFill patternType="solid">
        <fgColor indexed="31"/>
        <bgColor indexed="64"/>
      </patternFill>
    </fill>
    <fill>
      <patternFill patternType="solid">
        <fgColor theme="9" tint="0.399975585192419"/>
        <bgColor indexed="64"/>
      </patternFill>
    </fill>
    <fill>
      <patternFill patternType="solid">
        <fgColor indexed="11"/>
        <bgColor indexed="64"/>
      </patternFill>
    </fill>
    <fill>
      <patternFill patternType="solid">
        <fgColor theme="9" tint="0.799981688894314"/>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indexed="30"/>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indexed="51"/>
        <bgColor indexed="64"/>
      </patternFill>
    </fill>
    <fill>
      <patternFill patternType="solid">
        <fgColor theme="5" tint="0.399975585192419"/>
        <bgColor indexed="64"/>
      </patternFill>
    </fill>
    <fill>
      <patternFill patternType="gray0625"/>
    </fill>
    <fill>
      <patternFill patternType="solid">
        <fgColor rgb="FFF2F2F2"/>
        <bgColor indexed="64"/>
      </patternFill>
    </fill>
    <fill>
      <patternFill patternType="solid">
        <fgColor theme="7"/>
        <bgColor indexed="64"/>
      </patternFill>
    </fill>
    <fill>
      <patternFill patternType="solid">
        <fgColor theme="7" tint="0.799981688894314"/>
        <bgColor indexed="64"/>
      </patternFill>
    </fill>
    <fill>
      <patternFill patternType="solid">
        <fgColor theme="5"/>
        <bgColor indexed="64"/>
      </patternFill>
    </fill>
    <fill>
      <patternFill patternType="solid">
        <fgColor indexed="10"/>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indexed="62"/>
        <bgColor indexed="64"/>
      </patternFill>
    </fill>
    <fill>
      <patternFill patternType="solid">
        <fgColor rgb="FFFFC7CE"/>
        <bgColor indexed="64"/>
      </patternFill>
    </fill>
    <fill>
      <patternFill patternType="solid">
        <fgColor indexed="43"/>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indexed="29"/>
        <bgColor indexed="64"/>
      </patternFill>
    </fill>
    <fill>
      <patternFill patternType="solid">
        <fgColor indexed="27"/>
        <bgColor indexed="64"/>
      </patternFill>
    </fill>
    <fill>
      <patternFill patternType="solid">
        <fgColor indexed="26"/>
        <bgColor indexed="64"/>
      </patternFill>
    </fill>
    <fill>
      <patternFill patternType="solid">
        <fgColor theme="7" tint="0.399975585192419"/>
        <bgColor indexed="64"/>
      </patternFill>
    </fill>
    <fill>
      <patternFill patternType="solid">
        <fgColor theme="4"/>
        <bgColor indexed="64"/>
      </patternFill>
    </fill>
    <fill>
      <patternFill patternType="solid">
        <fgColor theme="8"/>
        <bgColor indexed="64"/>
      </patternFill>
    </fill>
    <fill>
      <patternFill patternType="solid">
        <fgColor indexed="12"/>
        <bgColor indexed="64"/>
      </patternFill>
    </fill>
    <fill>
      <patternFill patternType="solid">
        <fgColor rgb="FFFFEB9C"/>
        <bgColor indexed="64"/>
      </patternFill>
    </fill>
    <fill>
      <patternFill patternType="solid">
        <fgColor rgb="FFC6EFCE"/>
        <bgColor indexed="64"/>
      </patternFill>
    </fill>
    <fill>
      <patternFill patternType="solid">
        <fgColor theme="7" tint="0.599993896298105"/>
        <bgColor indexed="64"/>
      </patternFill>
    </fill>
    <fill>
      <patternFill patternType="solid">
        <fgColor indexed="42"/>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799981688894314"/>
        <bgColor indexed="64"/>
      </patternFill>
    </fill>
    <fill>
      <patternFill patternType="solid">
        <fgColor theme="6"/>
        <bgColor indexed="64"/>
      </patternFill>
    </fill>
    <fill>
      <patternFill patternType="solid">
        <fgColor theme="9"/>
        <bgColor indexed="64"/>
      </patternFill>
    </fill>
    <fill>
      <patternFill patternType="solid">
        <fgColor indexed="55"/>
        <bgColor indexed="64"/>
      </patternFill>
    </fill>
    <fill>
      <patternFill patternType="solid">
        <fgColor theme="4" tint="0.599993896298105"/>
        <bgColor indexed="64"/>
      </patternFill>
    </fill>
    <fill>
      <patternFill patternType="solid">
        <fgColor indexed="53"/>
        <bgColor indexed="64"/>
      </patternFill>
    </fill>
    <fill>
      <patternFill patternType="solid">
        <fgColor theme="4" tint="0.799981688894314"/>
        <bgColor indexed="64"/>
      </patternFill>
    </fill>
  </fills>
  <borders count="37">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000000"/>
      </left>
      <right style="thin">
        <color rgb="FF000000"/>
      </right>
      <top style="thin">
        <color rgb="FF000000"/>
      </top>
      <bottom style="thin">
        <color rgb="FF000000"/>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top style="thin">
        <color auto="true"/>
      </top>
      <bottom/>
      <diagonal/>
    </border>
    <border>
      <left style="thin">
        <color auto="true"/>
      </left>
      <right/>
      <top/>
      <bottom/>
      <diagonal/>
    </border>
    <border>
      <left style="thin">
        <color auto="true"/>
      </left>
      <right/>
      <top/>
      <bottom style="thin">
        <color rgb="FF000000"/>
      </bottom>
      <diagonal/>
    </border>
    <border>
      <left style="thin">
        <color auto="true"/>
      </left>
      <right/>
      <top/>
      <bottom style="thin">
        <color auto="true"/>
      </bottom>
      <diagonal/>
    </border>
    <border>
      <left/>
      <right/>
      <top style="thin">
        <color auto="true"/>
      </top>
      <bottom style="thin">
        <color auto="true"/>
      </bottom>
      <diagonal/>
    </border>
    <border>
      <left/>
      <right/>
      <top/>
      <bottom style="thin">
        <color auto="true"/>
      </bottom>
      <diagonal/>
    </border>
    <border>
      <left/>
      <right style="thin">
        <color auto="true"/>
      </right>
      <top style="thin">
        <color auto="true"/>
      </top>
      <bottom/>
      <diagonal/>
    </border>
    <border>
      <left/>
      <right style="thin">
        <color auto="true"/>
      </right>
      <top/>
      <bottom/>
      <diagonal/>
    </border>
    <border>
      <left/>
      <right style="thin">
        <color auto="true"/>
      </right>
      <top/>
      <bottom style="thin">
        <color auto="true"/>
      </bottom>
      <diagonal/>
    </border>
    <border>
      <left/>
      <right/>
      <top style="thin">
        <color auto="true"/>
      </top>
      <bottom/>
      <diagonal/>
    </border>
    <border>
      <left style="thin">
        <color indexed="23"/>
      </left>
      <right style="thin">
        <color indexed="23"/>
      </right>
      <top style="thin">
        <color indexed="23"/>
      </top>
      <bottom style="thin">
        <color indexed="23"/>
      </bottom>
      <diagonal/>
    </border>
    <border>
      <left/>
      <right/>
      <top style="thin">
        <color theme="4"/>
      </top>
      <bottom style="double">
        <color theme="4"/>
      </bottom>
      <diagonal/>
    </border>
    <border>
      <left/>
      <right/>
      <top/>
      <bottom style="thick">
        <color indexed="22"/>
      </bottom>
      <diagonal/>
    </border>
    <border>
      <left/>
      <right/>
      <top/>
      <bottom style="thick">
        <color indexed="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indexed="52"/>
      </bottom>
      <diagonal/>
    </border>
    <border>
      <left/>
      <right/>
      <top style="medium">
        <color auto="true"/>
      </top>
      <bottom style="medium">
        <color auto="true"/>
      </bottom>
      <diagonal/>
    </border>
    <border>
      <left/>
      <right/>
      <top/>
      <bottom style="double">
        <color rgb="FFFF8001"/>
      </bottom>
      <diagonal/>
    </border>
    <border>
      <left/>
      <right/>
      <top style="thin">
        <color indexed="62"/>
      </top>
      <bottom style="double">
        <color indexed="62"/>
      </bottom>
      <diagonal/>
    </border>
    <border>
      <left/>
      <right/>
      <top/>
      <bottom style="medium">
        <color theme="4"/>
      </bottom>
      <diagonal/>
    </border>
    <border>
      <left style="thin">
        <color indexed="63"/>
      </left>
      <right style="thin">
        <color indexed="63"/>
      </right>
      <top style="thin">
        <color indexed="63"/>
      </top>
      <bottom style="thin">
        <color indexed="63"/>
      </bottom>
      <diagonal/>
    </border>
    <border>
      <left/>
      <right/>
      <top/>
      <bottom style="medium">
        <color auto="true"/>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indexed="63"/>
      </left>
      <right style="double">
        <color indexed="63"/>
      </right>
      <top style="double">
        <color indexed="63"/>
      </top>
      <bottom style="double">
        <color indexed="63"/>
      </bottom>
      <diagonal/>
    </border>
  </borders>
  <cellStyleXfs count="163">
    <xf numFmtId="0" fontId="0" fillId="0" borderId="0">
      <alignment vertical="center"/>
    </xf>
    <xf numFmtId="0" fontId="102" fillId="14" borderId="18" applyNumberFormat="false" applyAlignment="false" applyProtection="false">
      <alignment vertical="center"/>
    </xf>
    <xf numFmtId="0" fontId="105" fillId="6" borderId="30" applyNumberFormat="false" applyAlignment="false" applyProtection="false">
      <alignment vertical="center"/>
    </xf>
    <xf numFmtId="0" fontId="112" fillId="40" borderId="0" applyNumberFormat="false" applyBorder="false" applyAlignment="false" applyProtection="false">
      <alignment vertical="center"/>
    </xf>
    <xf numFmtId="0" fontId="86" fillId="35" borderId="0" applyNumberFormat="false" applyBorder="false" applyAlignment="false" applyProtection="false">
      <alignment vertical="center"/>
    </xf>
    <xf numFmtId="0" fontId="86" fillId="38" borderId="0" applyNumberFormat="false" applyBorder="false" applyAlignment="false" applyProtection="false">
      <alignment vertical="center"/>
    </xf>
    <xf numFmtId="0" fontId="109" fillId="0" borderId="0" applyNumberFormat="false" applyFill="false" applyBorder="false" applyAlignment="false" applyProtection="false">
      <alignment vertical="center"/>
    </xf>
    <xf numFmtId="0" fontId="108" fillId="0" borderId="0" applyNumberFormat="false" applyFill="false" applyBorder="false" applyAlignment="false" applyProtection="false">
      <alignment vertical="center"/>
    </xf>
    <xf numFmtId="0" fontId="30" fillId="0" borderId="28" applyNumberFormat="false" applyFill="false" applyAlignment="false" applyProtection="false">
      <alignment vertical="center"/>
    </xf>
    <xf numFmtId="0" fontId="11" fillId="0" borderId="0">
      <alignment vertical="center" wrapText="true"/>
    </xf>
    <xf numFmtId="0" fontId="33" fillId="0" borderId="0"/>
    <xf numFmtId="0" fontId="10" fillId="0" borderId="0"/>
    <xf numFmtId="0" fontId="10" fillId="0" borderId="0"/>
    <xf numFmtId="0" fontId="90" fillId="0" borderId="0">
      <alignment vertical="center"/>
    </xf>
    <xf numFmtId="0" fontId="11" fillId="0" borderId="0"/>
    <xf numFmtId="0" fontId="10" fillId="0" borderId="0">
      <alignment vertical="center"/>
    </xf>
    <xf numFmtId="0" fontId="10" fillId="0" borderId="0">
      <alignment vertical="center"/>
    </xf>
    <xf numFmtId="0" fontId="10" fillId="0" borderId="0"/>
    <xf numFmtId="0" fontId="114" fillId="0" borderId="32" applyNumberFormat="false" applyFill="false" applyAlignment="false" applyProtection="false">
      <alignment vertical="center"/>
    </xf>
    <xf numFmtId="0" fontId="33" fillId="0" borderId="0"/>
    <xf numFmtId="194" fontId="84" fillId="0" borderId="0" applyFont="false" applyFill="false" applyBorder="false" applyAlignment="false" applyProtection="false"/>
    <xf numFmtId="185" fontId="84" fillId="0" borderId="0" applyFont="false" applyFill="false" applyBorder="false" applyAlignment="false" applyProtection="false"/>
    <xf numFmtId="0" fontId="114" fillId="0" borderId="0" applyNumberFormat="false" applyFill="false" applyBorder="false" applyAlignment="false" applyProtection="false">
      <alignment vertical="center"/>
    </xf>
    <xf numFmtId="9" fontId="11" fillId="0" borderId="0" applyFont="false" applyFill="false" applyBorder="false" applyAlignment="false" applyProtection="false"/>
    <xf numFmtId="9" fontId="10" fillId="0" borderId="0" applyFont="false" applyFill="false" applyBorder="false" applyAlignment="false" applyProtection="false">
      <alignment vertical="center"/>
    </xf>
    <xf numFmtId="9" fontId="10" fillId="0" borderId="0" applyFont="false" applyFill="false" applyBorder="false" applyAlignment="false" applyProtection="false"/>
    <xf numFmtId="0" fontId="84" fillId="0" borderId="0"/>
    <xf numFmtId="0" fontId="10" fillId="0" borderId="0"/>
    <xf numFmtId="192" fontId="84" fillId="0" borderId="0" applyFont="false" applyFill="false" applyBorder="false" applyAlignment="false" applyProtection="false"/>
    <xf numFmtId="180" fontId="85" fillId="0" borderId="0"/>
    <xf numFmtId="3" fontId="85" fillId="0" borderId="0" applyFont="false" applyFill="false" applyBorder="false" applyAlignment="false" applyProtection="false"/>
    <xf numFmtId="15" fontId="10" fillId="0" borderId="0" applyFont="false" applyFill="false" applyBorder="false" applyAlignment="false" applyProtection="false"/>
    <xf numFmtId="0" fontId="10" fillId="0" borderId="0" applyNumberFormat="false" applyFont="false" applyFill="false" applyBorder="false" applyAlignment="false" applyProtection="false">
      <alignment horizontal="left"/>
    </xf>
    <xf numFmtId="0" fontId="85" fillId="0" borderId="0" applyNumberFormat="false" applyFont="false" applyFill="false" applyBorder="false" applyAlignment="false" applyProtection="false">
      <alignment horizontal="left"/>
    </xf>
    <xf numFmtId="191" fontId="84" fillId="0" borderId="0" applyFont="false" applyFill="false" applyProtection="false"/>
    <xf numFmtId="0" fontId="95" fillId="33" borderId="0" applyNumberFormat="false" applyBorder="false" applyAlignment="false" applyProtection="false">
      <alignment vertical="center"/>
    </xf>
    <xf numFmtId="0" fontId="94" fillId="32" borderId="0" applyNumberFormat="false" applyBorder="false" applyAlignment="false" applyProtection="false">
      <alignment vertical="center"/>
    </xf>
    <xf numFmtId="0" fontId="95" fillId="36" borderId="0" applyNumberFormat="false" applyBorder="false" applyAlignment="false" applyProtection="false">
      <alignment vertical="center"/>
    </xf>
    <xf numFmtId="38" fontId="85" fillId="0" borderId="0" applyFont="false" applyFill="false" applyBorder="false" applyAlignment="false" applyProtection="false"/>
    <xf numFmtId="0" fontId="94" fillId="5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1" fillId="0" borderId="26" applyNumberFormat="false" applyAlignment="false" applyProtection="false">
      <alignment horizontal="left" vertical="center"/>
    </xf>
    <xf numFmtId="0" fontId="94" fillId="29" borderId="0" applyNumberFormat="false" applyBorder="false" applyAlignment="false" applyProtection="false">
      <alignment vertical="center"/>
    </xf>
    <xf numFmtId="188" fontId="84" fillId="0" borderId="0"/>
    <xf numFmtId="0" fontId="94" fillId="37" borderId="0" applyNumberFormat="false" applyBorder="false" applyAlignment="false" applyProtection="false">
      <alignment vertical="center"/>
    </xf>
    <xf numFmtId="0" fontId="121" fillId="0" borderId="0"/>
    <xf numFmtId="4" fontId="10" fillId="0" borderId="0" applyFont="false" applyFill="false" applyBorder="false" applyAlignment="false" applyProtection="false"/>
    <xf numFmtId="0" fontId="86" fillId="43" borderId="0" applyNumberFormat="false" applyBorder="false" applyAlignment="false" applyProtection="false">
      <alignment vertical="center"/>
    </xf>
    <xf numFmtId="0" fontId="94" fillId="46" borderId="0" applyNumberFormat="false" applyBorder="false" applyAlignment="false" applyProtection="false">
      <alignment vertical="center"/>
    </xf>
    <xf numFmtId="3" fontId="10" fillId="0" borderId="0" applyFont="false" applyFill="false" applyBorder="false" applyAlignment="false" applyProtection="false"/>
    <xf numFmtId="0" fontId="94" fillId="47" borderId="0" applyNumberFormat="false" applyBorder="false" applyAlignment="false" applyProtection="false">
      <alignment vertical="center"/>
    </xf>
    <xf numFmtId="0" fontId="85" fillId="0" borderId="0"/>
    <xf numFmtId="9" fontId="0" fillId="0" borderId="0" applyFont="false" applyFill="false" applyBorder="false" applyAlignment="false" applyProtection="false">
      <alignment vertical="center"/>
    </xf>
    <xf numFmtId="0" fontId="126" fillId="31" borderId="35" applyNumberFormat="false" applyAlignment="false" applyProtection="false">
      <alignment vertical="center"/>
    </xf>
    <xf numFmtId="0" fontId="119" fillId="50" borderId="0" applyNumberFormat="false" applyBorder="false" applyAlignment="false" applyProtection="false">
      <alignment vertical="center"/>
    </xf>
    <xf numFmtId="183" fontId="84" fillId="0" borderId="0" applyFont="false" applyFill="false" applyBorder="false" applyAlignment="false" applyProtection="false"/>
    <xf numFmtId="0" fontId="120" fillId="51" borderId="0" applyNumberFormat="false" applyBorder="false" applyAlignment="false" applyProtection="false">
      <alignment vertical="center"/>
    </xf>
    <xf numFmtId="0" fontId="94" fillId="42" borderId="0" applyNumberFormat="false" applyBorder="false" applyAlignment="false" applyProtection="false">
      <alignment vertical="center"/>
    </xf>
    <xf numFmtId="179" fontId="85" fillId="0" borderId="0" applyFont="false" applyFill="false" applyBorder="false" applyAlignment="false" applyProtection="false"/>
    <xf numFmtId="0" fontId="106" fillId="0" borderId="31">
      <alignment horizontal="center"/>
    </xf>
    <xf numFmtId="182" fontId="84" fillId="0" borderId="0" applyFont="false" applyFill="false" applyBorder="false" applyAlignment="false" applyProtection="false"/>
    <xf numFmtId="0" fontId="89" fillId="28" borderId="0" applyNumberFormat="false" applyBorder="false" applyAlignment="false" applyProtection="false">
      <alignment vertical="center"/>
    </xf>
    <xf numFmtId="0" fontId="101" fillId="0" borderId="12">
      <alignment horizontal="left" vertical="center"/>
    </xf>
    <xf numFmtId="0" fontId="10" fillId="0" borderId="0" applyNumberFormat="false" applyFill="false" applyBorder="false" applyAlignment="false" applyProtection="false"/>
    <xf numFmtId="42" fontId="0" fillId="0" borderId="0" applyFont="false" applyFill="false" applyBorder="false" applyAlignment="false" applyProtection="false">
      <alignment vertical="center"/>
    </xf>
    <xf numFmtId="0" fontId="123" fillId="53" borderId="0" applyNumberFormat="false" applyBorder="false" applyAlignment="false" applyProtection="false">
      <alignment vertical="center"/>
    </xf>
    <xf numFmtId="0" fontId="95" fillId="41" borderId="0" applyNumberFormat="false" applyBorder="false" applyAlignment="false" applyProtection="false">
      <alignment vertical="center"/>
    </xf>
    <xf numFmtId="4" fontId="85" fillId="0" borderId="0" applyFont="false" applyFill="false" applyBorder="false" applyAlignment="false" applyProtection="false"/>
    <xf numFmtId="0" fontId="95" fillId="54" borderId="0" applyNumberFormat="false" applyBorder="false" applyAlignment="false" applyProtection="false">
      <alignment vertical="center"/>
    </xf>
    <xf numFmtId="0" fontId="113" fillId="0" borderId="0">
      <protection locked="false"/>
    </xf>
    <xf numFmtId="193" fontId="84" fillId="0" borderId="0" applyFont="false" applyFill="false" applyBorder="false" applyAlignment="false" applyProtection="false"/>
    <xf numFmtId="0" fontId="122" fillId="0" borderId="0" applyNumberFormat="false" applyFill="false" applyBorder="false" applyAlignment="false" applyProtection="false">
      <alignment vertical="center"/>
    </xf>
    <xf numFmtId="0" fontId="89" fillId="20" borderId="0" applyNumberFormat="false" applyBorder="false" applyAlignment="false" applyProtection="false">
      <alignment vertical="center"/>
    </xf>
    <xf numFmtId="0" fontId="103" fillId="0" borderId="27" applyNumberFormat="false" applyFill="false" applyAlignment="false" applyProtection="false">
      <alignment vertical="center"/>
    </xf>
    <xf numFmtId="0" fontId="124" fillId="55" borderId="35" applyNumberFormat="false" applyAlignment="false" applyProtection="false">
      <alignment vertical="center"/>
    </xf>
    <xf numFmtId="0" fontId="110" fillId="6" borderId="0" applyNumberFormat="false" applyBorder="false" applyAlignment="false" applyProtection="false"/>
    <xf numFmtId="0" fontId="95" fillId="52" borderId="0" applyNumberFormat="false" applyBorder="false" applyAlignment="false" applyProtection="false">
      <alignment vertical="center"/>
    </xf>
    <xf numFmtId="0" fontId="85" fillId="15" borderId="0" applyNumberFormat="false" applyFont="false" applyBorder="false" applyAlignment="false" applyProtection="false"/>
    <xf numFmtId="0" fontId="115" fillId="0" borderId="0" applyNumberFormat="false" applyFill="false" applyBorder="false" applyAlignment="false" applyProtection="false">
      <alignment vertical="center"/>
    </xf>
    <xf numFmtId="193" fontId="33" fillId="0" borderId="0" applyFont="false" applyFill="false" applyBorder="false" applyAlignment="false" applyProtection="false"/>
    <xf numFmtId="0" fontId="107" fillId="0" borderId="0" applyNumberFormat="false" applyFill="false" applyBorder="false" applyAlignment="false" applyProtection="false">
      <alignment vertical="center"/>
    </xf>
    <xf numFmtId="0" fontId="128" fillId="59" borderId="36" applyNumberFormat="false" applyAlignment="false" applyProtection="false">
      <alignment vertical="center"/>
    </xf>
    <xf numFmtId="43" fontId="0" fillId="0" borderId="0" applyFont="false" applyFill="false" applyBorder="false" applyAlignment="false" applyProtection="false">
      <alignment vertical="center"/>
    </xf>
    <xf numFmtId="15" fontId="85" fillId="0" borderId="0" applyFont="false" applyFill="false" applyBorder="false" applyAlignment="false" applyProtection="false"/>
    <xf numFmtId="0" fontId="125" fillId="0" borderId="0" applyNumberFormat="false" applyFill="false" applyBorder="false" applyAlignment="false" applyProtection="false">
      <alignment vertical="center"/>
    </xf>
    <xf numFmtId="0" fontId="94" fillId="58" borderId="0" applyNumberFormat="false" applyBorder="false" applyAlignment="false" applyProtection="false">
      <alignment vertical="center"/>
    </xf>
    <xf numFmtId="0" fontId="95" fillId="60" borderId="0" applyNumberFormat="false" applyBorder="false" applyAlignment="false" applyProtection="false">
      <alignment vertical="center"/>
    </xf>
    <xf numFmtId="0" fontId="95" fillId="62" borderId="0" applyNumberFormat="false" applyBorder="false" applyAlignment="false" applyProtection="false">
      <alignment vertical="center"/>
    </xf>
    <xf numFmtId="0" fontId="130" fillId="0" borderId="0" applyNumberFormat="false" applyFill="false" applyBorder="false" applyAlignment="false" applyProtection="false">
      <alignment vertical="center"/>
    </xf>
    <xf numFmtId="0" fontId="10" fillId="0" borderId="0"/>
    <xf numFmtId="0" fontId="89" fillId="53" borderId="0" applyNumberFormat="false" applyBorder="false" applyAlignment="false" applyProtection="false">
      <alignment vertical="center"/>
    </xf>
    <xf numFmtId="0" fontId="122" fillId="0" borderId="34" applyNumberFormat="false" applyFill="false" applyAlignment="false" applyProtection="false">
      <alignment vertical="center"/>
    </xf>
    <xf numFmtId="0" fontId="131" fillId="0" borderId="0" applyNumberFormat="false" applyFill="false" applyBorder="false" applyAlignment="false" applyProtection="false">
      <alignment vertical="top"/>
      <protection locked="false"/>
    </xf>
    <xf numFmtId="186" fontId="116" fillId="49" borderId="0"/>
    <xf numFmtId="10" fontId="10" fillId="0" borderId="0" applyFont="false" applyFill="false" applyBorder="false" applyAlignment="false" applyProtection="false"/>
    <xf numFmtId="0" fontId="118" fillId="0" borderId="0" applyNumberFormat="false" applyFill="false" applyBorder="false" applyAlignment="false" applyProtection="false">
      <alignment vertical="center"/>
    </xf>
    <xf numFmtId="0" fontId="95" fillId="27"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5" fillId="26" borderId="0" applyNumberFormat="false" applyBorder="false" applyAlignment="false" applyProtection="false">
      <alignment vertical="center"/>
    </xf>
    <xf numFmtId="0" fontId="95" fillId="56" borderId="0" applyNumberFormat="false" applyBorder="false" applyAlignment="false" applyProtection="false">
      <alignment vertical="center"/>
    </xf>
    <xf numFmtId="0" fontId="127" fillId="0" borderId="29" applyNumberFormat="false" applyFill="false" applyAlignment="false" applyProtection="false">
      <alignment vertical="center"/>
    </xf>
    <xf numFmtId="0" fontId="33" fillId="0" borderId="0"/>
    <xf numFmtId="0" fontId="89" fillId="8" borderId="0" applyNumberFormat="false" applyBorder="false" applyAlignment="false" applyProtection="false">
      <alignment vertical="center"/>
    </xf>
    <xf numFmtId="0" fontId="94" fillId="23" borderId="0" applyNumberFormat="false" applyBorder="false" applyAlignment="false" applyProtection="false">
      <alignment vertical="center"/>
    </xf>
    <xf numFmtId="0" fontId="111" fillId="39" borderId="0" applyNumberFormat="false" applyBorder="false" applyAlignment="false" applyProtection="false">
      <alignment vertical="center"/>
    </xf>
    <xf numFmtId="0" fontId="96" fillId="22" borderId="23" applyNumberFormat="false" applyAlignment="false" applyProtection="false">
      <alignment vertical="center"/>
    </xf>
    <xf numFmtId="0" fontId="98" fillId="31" borderId="24" applyNumberFormat="false" applyAlignment="false" applyProtection="false">
      <alignment vertical="center"/>
    </xf>
    <xf numFmtId="0" fontId="104" fillId="0" borderId="29" applyNumberFormat="false" applyFill="false" applyAlignment="false" applyProtection="false">
      <alignment vertical="center"/>
    </xf>
    <xf numFmtId="0" fontId="95" fillId="21" borderId="0" applyNumberFormat="false" applyBorder="false" applyAlignment="false" applyProtection="false">
      <alignment vertical="center"/>
    </xf>
    <xf numFmtId="0" fontId="94" fillId="19" borderId="0" applyNumberFormat="false" applyBorder="false" applyAlignment="false" applyProtection="false">
      <alignment vertical="center"/>
    </xf>
    <xf numFmtId="0" fontId="100" fillId="0" borderId="25" applyNumberFormat="false" applyFill="false" applyAlignment="false" applyProtection="false">
      <alignment vertical="center"/>
    </xf>
    <xf numFmtId="0" fontId="10" fillId="0" borderId="0">
      <alignment vertical="center"/>
    </xf>
    <xf numFmtId="0" fontId="89" fillId="18" borderId="0" applyNumberFormat="false" applyBorder="false" applyAlignment="false" applyProtection="false">
      <alignment vertical="center"/>
    </xf>
    <xf numFmtId="0" fontId="0" fillId="17" borderId="22" applyNumberFormat="false" applyFont="false" applyAlignment="false" applyProtection="false">
      <alignment vertical="center"/>
    </xf>
    <xf numFmtId="190" fontId="85" fillId="0" borderId="0" applyFont="false" applyFill="false" applyBorder="false" applyAlignment="false" applyProtection="false"/>
    <xf numFmtId="0" fontId="89" fillId="16" borderId="0" applyNumberFormat="false" applyBorder="false" applyAlignment="false" applyProtection="false">
      <alignment vertical="center"/>
    </xf>
    <xf numFmtId="0" fontId="129" fillId="0" borderId="1">
      <alignment horizontal="center"/>
    </xf>
    <xf numFmtId="0" fontId="93" fillId="0" borderId="21" applyNumberFormat="false" applyFill="false" applyAlignment="false" applyProtection="false">
      <alignment vertical="center"/>
    </xf>
    <xf numFmtId="0" fontId="10" fillId="15" borderId="0" applyNumberFormat="false" applyFont="false" applyBorder="false" applyAlignment="false" applyProtection="false"/>
    <xf numFmtId="0" fontId="89" fillId="44" borderId="0" applyNumberFormat="false" applyBorder="false" applyAlignment="false" applyProtection="false">
      <alignment vertical="center"/>
    </xf>
    <xf numFmtId="0" fontId="92" fillId="0" borderId="20" applyNumberFormat="false" applyFill="false" applyAlignment="false" applyProtection="false">
      <alignment vertical="center"/>
    </xf>
    <xf numFmtId="0" fontId="89" fillId="14" borderId="0" applyNumberFormat="false" applyBorder="false" applyAlignment="false" applyProtection="false">
      <alignment vertical="center"/>
    </xf>
    <xf numFmtId="0" fontId="10" fillId="45" borderId="33" applyNumberFormat="false" applyFont="false" applyAlignment="false" applyProtection="false">
      <alignment vertical="center"/>
    </xf>
    <xf numFmtId="0" fontId="89" fillId="13" borderId="0" applyNumberFormat="false" applyBorder="false" applyAlignment="false" applyProtection="false">
      <alignment vertical="center"/>
    </xf>
    <xf numFmtId="0" fontId="89" fillId="43" borderId="0" applyNumberFormat="false" applyBorder="false" applyAlignment="false" applyProtection="false">
      <alignment vertical="center"/>
    </xf>
    <xf numFmtId="0" fontId="86" fillId="12" borderId="0" applyNumberFormat="false" applyBorder="false" applyAlignment="false" applyProtection="false">
      <alignment vertical="center"/>
    </xf>
    <xf numFmtId="0" fontId="91" fillId="0" borderId="19" applyNumberFormat="false" applyFill="false" applyAlignment="false" applyProtection="false">
      <alignment vertical="center"/>
    </xf>
    <xf numFmtId="0" fontId="86" fillId="25" borderId="0" applyNumberFormat="false" applyBorder="false" applyAlignment="false" applyProtection="false">
      <alignment vertical="center"/>
    </xf>
    <xf numFmtId="0" fontId="90" fillId="0" borderId="0"/>
    <xf numFmtId="0" fontId="89" fillId="0" borderId="0">
      <alignment vertical="center"/>
    </xf>
    <xf numFmtId="0" fontId="97" fillId="30" borderId="3">
      <protection locked="false"/>
    </xf>
    <xf numFmtId="186" fontId="88" fillId="11" borderId="0"/>
    <xf numFmtId="0" fontId="86" fillId="20" borderId="0" applyNumberFormat="false" applyBorder="false" applyAlignment="false" applyProtection="false">
      <alignment vertical="center"/>
    </xf>
    <xf numFmtId="0" fontId="86" fillId="61" borderId="0" applyNumberFormat="false" applyBorder="false" applyAlignment="false" applyProtection="false">
      <alignment vertical="center"/>
    </xf>
    <xf numFmtId="0" fontId="86" fillId="10" borderId="0" applyNumberFormat="false" applyBorder="false" applyAlignment="false" applyProtection="false">
      <alignment vertical="center"/>
    </xf>
    <xf numFmtId="0" fontId="10" fillId="0" borderId="0">
      <alignment vertical="center"/>
    </xf>
    <xf numFmtId="187" fontId="33" fillId="0" borderId="0" applyFont="false" applyFill="false" applyBorder="false" applyAlignment="false" applyProtection="false"/>
    <xf numFmtId="0" fontId="110" fillId="45" borderId="1" applyNumberFormat="false" applyBorder="false" applyAlignment="false" applyProtection="false"/>
    <xf numFmtId="0" fontId="94" fillId="48" borderId="0" applyNumberFormat="false" applyBorder="false" applyAlignment="false" applyProtection="false">
      <alignment vertical="center"/>
    </xf>
    <xf numFmtId="0" fontId="86" fillId="9" borderId="0" applyNumberFormat="false" applyBorder="false" applyAlignment="false" applyProtection="false">
      <alignment vertical="center"/>
    </xf>
    <xf numFmtId="0" fontId="82" fillId="0" borderId="0">
      <alignment horizontal="center" wrapText="true"/>
      <protection locked="false"/>
    </xf>
    <xf numFmtId="0" fontId="10" fillId="0" borderId="0"/>
    <xf numFmtId="187" fontId="84" fillId="0" borderId="0" applyFont="false" applyFill="false" applyBorder="false" applyAlignment="false" applyProtection="false"/>
    <xf numFmtId="0" fontId="87" fillId="8" borderId="0" applyNumberFormat="false" applyBorder="false" applyAlignment="false" applyProtection="false">
      <alignment vertical="center"/>
    </xf>
    <xf numFmtId="0" fontId="86" fillId="7" borderId="0" applyNumberFormat="false" applyBorder="false" applyAlignment="false" applyProtection="false">
      <alignment vertical="center"/>
    </xf>
    <xf numFmtId="181" fontId="84" fillId="0" borderId="0" applyFont="false" applyFill="false" applyBorder="false" applyAlignment="false" applyProtection="false"/>
    <xf numFmtId="38" fontId="110" fillId="6" borderId="0" applyNumberFormat="false" applyBorder="false" applyAlignment="false" applyProtection="false"/>
    <xf numFmtId="0" fontId="90" fillId="0" borderId="0">
      <alignment vertical="center"/>
    </xf>
    <xf numFmtId="10" fontId="110" fillId="45" borderId="1" applyNumberFormat="false" applyBorder="false" applyAlignment="false" applyProtection="false"/>
    <xf numFmtId="0" fontId="99" fillId="0" borderId="0" applyNumberFormat="false" applyFill="false" applyBorder="false" applyAlignment="false" applyProtection="false">
      <alignment vertical="center"/>
    </xf>
    <xf numFmtId="0" fontId="84" fillId="0" borderId="0" applyFont="false" applyFill="false" applyBorder="false" applyAlignment="false" applyProtection="false"/>
    <xf numFmtId="0" fontId="10" fillId="0" borderId="0"/>
    <xf numFmtId="0" fontId="94" fillId="34" borderId="0" applyNumberFormat="false" applyBorder="false" applyAlignment="false" applyProtection="false">
      <alignment vertical="center"/>
    </xf>
    <xf numFmtId="40" fontId="85" fillId="0" borderId="0" applyFont="false" applyFill="false" applyBorder="false" applyAlignment="false" applyProtection="false"/>
    <xf numFmtId="0" fontId="113" fillId="0" borderId="0"/>
    <xf numFmtId="9" fontId="113" fillId="0" borderId="0" applyFont="false" applyFill="false" applyBorder="false" applyAlignment="false" applyProtection="false"/>
    <xf numFmtId="189" fontId="84" fillId="0" borderId="0" applyFont="false" applyFill="false" applyBorder="false" applyAlignment="false" applyProtection="false"/>
    <xf numFmtId="0" fontId="83" fillId="6" borderId="18" applyNumberFormat="false" applyAlignment="false" applyProtection="false">
      <alignment vertical="center"/>
    </xf>
    <xf numFmtId="0" fontId="95" fillId="24" borderId="0" applyNumberFormat="false" applyBorder="false" applyAlignment="false" applyProtection="false">
      <alignment vertical="center"/>
    </xf>
    <xf numFmtId="37" fontId="117" fillId="0" borderId="0"/>
    <xf numFmtId="0" fontId="10" fillId="0" borderId="0"/>
    <xf numFmtId="14" fontId="82" fillId="0" borderId="0">
      <alignment horizontal="center" wrapText="true"/>
      <protection locked="false"/>
    </xf>
    <xf numFmtId="10" fontId="84" fillId="0" borderId="0" applyFont="false" applyFill="false" applyBorder="false" applyAlignment="false" applyProtection="false"/>
  </cellStyleXfs>
  <cellXfs count="648">
    <xf numFmtId="0" fontId="0" fillId="0" borderId="0" xfId="0">
      <alignment vertical="center"/>
    </xf>
    <xf numFmtId="0" fontId="1" fillId="0" borderId="0" xfId="0" applyFont="true">
      <alignment vertical="center"/>
    </xf>
    <xf numFmtId="0" fontId="2" fillId="0" borderId="0" xfId="0" applyFont="true">
      <alignment vertical="center"/>
    </xf>
    <xf numFmtId="0" fontId="3" fillId="0" borderId="0" xfId="0" applyFont="true" applyAlignment="true">
      <alignment horizontal="left" vertical="center"/>
    </xf>
    <xf numFmtId="0" fontId="4" fillId="0" borderId="0" xfId="0" applyFont="true" applyAlignment="true">
      <alignment horizontal="center" vertical="center" wrapText="true"/>
    </xf>
    <xf numFmtId="0" fontId="4" fillId="0" borderId="0" xfId="0" applyFont="true" applyAlignment="true">
      <alignment horizontal="center" vertical="center"/>
    </xf>
    <xf numFmtId="0" fontId="5" fillId="0" borderId="0" xfId="0" applyFont="true" applyBorder="true" applyAlignment="true">
      <alignment horizontal="left" vertical="center"/>
    </xf>
    <xf numFmtId="0" fontId="5" fillId="0" borderId="0" xfId="0" applyFont="true" applyAlignment="true">
      <alignment horizontal="center" vertical="center"/>
    </xf>
    <xf numFmtId="0" fontId="6" fillId="0" borderId="1" xfId="0" applyFont="true" applyBorder="true" applyAlignment="true">
      <alignment horizontal="center" vertical="center"/>
    </xf>
    <xf numFmtId="0" fontId="6" fillId="0" borderId="1" xfId="0" applyFont="true" applyBorder="true" applyAlignment="true">
      <alignment horizontal="center" vertical="center" wrapText="true"/>
    </xf>
    <xf numFmtId="0" fontId="6" fillId="0" borderId="1" xfId="0" applyFont="true" applyBorder="true" applyAlignment="true">
      <alignment horizontal="left" vertical="center"/>
    </xf>
    <xf numFmtId="0" fontId="6" fillId="0" borderId="1" xfId="0" applyFont="true" applyBorder="true" applyAlignment="true">
      <alignment vertical="center"/>
    </xf>
    <xf numFmtId="0" fontId="7" fillId="0" borderId="1" xfId="0" applyFont="true" applyBorder="true" applyAlignment="true">
      <alignment horizontal="center" vertical="center" wrapText="true"/>
    </xf>
    <xf numFmtId="0" fontId="7" fillId="0" borderId="1" xfId="0" applyFont="true" applyBorder="true" applyAlignment="true">
      <alignment horizontal="center" vertical="center"/>
    </xf>
    <xf numFmtId="0" fontId="7" fillId="0" borderId="1" xfId="0" applyFont="true" applyBorder="true" applyAlignment="true">
      <alignment horizontal="left" vertical="center"/>
    </xf>
    <xf numFmtId="0" fontId="7" fillId="0" borderId="2" xfId="0" applyFont="true" applyBorder="true" applyAlignment="true">
      <alignment horizontal="center" vertical="center" wrapText="true"/>
    </xf>
    <xf numFmtId="0" fontId="7" fillId="0" borderId="3" xfId="0" applyFont="true" applyBorder="true" applyAlignment="true">
      <alignment horizontal="center" vertical="center" wrapText="true"/>
    </xf>
    <xf numFmtId="0" fontId="7" fillId="0" borderId="4" xfId="0" applyFont="true" applyBorder="true" applyAlignment="true">
      <alignment horizontal="center" vertical="center" wrapText="true"/>
    </xf>
    <xf numFmtId="0" fontId="7" fillId="0" borderId="1" xfId="0" applyFont="true" applyBorder="true">
      <alignment vertical="center"/>
    </xf>
    <xf numFmtId="0" fontId="8" fillId="0" borderId="1" xfId="0" applyFont="true" applyBorder="true" applyAlignment="true">
      <alignment horizontal="center" vertical="center"/>
    </xf>
    <xf numFmtId="0" fontId="3" fillId="0" borderId="0" xfId="0" applyFont="true" applyAlignment="true">
      <alignment horizontal="right" vertical="center"/>
    </xf>
    <xf numFmtId="0" fontId="2" fillId="0" borderId="0" xfId="0" applyFont="true" applyAlignment="true">
      <alignment vertical="center" wrapText="true"/>
    </xf>
    <xf numFmtId="0" fontId="9" fillId="0" borderId="0" xfId="160" applyFont="true" applyFill="true" applyBorder="true" applyAlignment="true">
      <alignment vertical="center"/>
    </xf>
    <xf numFmtId="0" fontId="10" fillId="2" borderId="0" xfId="160" applyFill="true" applyBorder="true" applyAlignment="true">
      <alignment vertical="center"/>
    </xf>
    <xf numFmtId="0" fontId="11" fillId="0" borderId="0" xfId="160" applyFont="true" applyFill="true" applyBorder="true" applyAlignment="true">
      <alignment vertical="center"/>
    </xf>
    <xf numFmtId="0" fontId="11" fillId="0" borderId="0" xfId="160" applyFont="true" applyFill="true" applyBorder="true" applyAlignment="true">
      <alignment horizontal="center" vertical="center"/>
    </xf>
    <xf numFmtId="0" fontId="10" fillId="0" borderId="0" xfId="160" applyFill="true" applyBorder="true" applyAlignment="true">
      <alignment vertical="center" wrapText="true"/>
    </xf>
    <xf numFmtId="0" fontId="10" fillId="0" borderId="0" xfId="160" applyFont="true" applyFill="true" applyBorder="true" applyAlignment="true">
      <alignment vertical="center"/>
    </xf>
    <xf numFmtId="0" fontId="10" fillId="0" borderId="0" xfId="160" applyFill="true" applyBorder="true" applyAlignment="true">
      <alignment vertical="center"/>
    </xf>
    <xf numFmtId="0" fontId="12" fillId="0" borderId="0" xfId="0" applyFont="true" applyAlignment="true">
      <alignment horizontal="left" vertical="center"/>
    </xf>
    <xf numFmtId="0" fontId="0" fillId="0" borderId="0" xfId="0" applyAlignment="true">
      <alignment horizontal="center" vertical="center" wrapText="true"/>
    </xf>
    <xf numFmtId="0" fontId="0" fillId="0" borderId="0" xfId="0" applyAlignment="true">
      <alignment horizontal="center" vertical="center"/>
    </xf>
    <xf numFmtId="0" fontId="4" fillId="0" borderId="0" xfId="0" applyFont="true" applyFill="true" applyAlignment="true">
      <alignment horizontal="center" vertical="center" wrapText="true"/>
    </xf>
    <xf numFmtId="0" fontId="13" fillId="0" borderId="0" xfId="0" applyFont="true" applyAlignment="true">
      <alignment horizontal="center" vertical="center"/>
    </xf>
    <xf numFmtId="0" fontId="14" fillId="0" borderId="2" xfId="101" applyFont="true" applyBorder="true" applyAlignment="true">
      <alignment horizontal="center" vertical="center" wrapText="true"/>
    </xf>
    <xf numFmtId="0" fontId="14" fillId="0" borderId="2" xfId="160" applyFont="true" applyFill="true" applyBorder="true" applyAlignment="true">
      <alignment horizontal="center" vertical="center" wrapText="true"/>
    </xf>
    <xf numFmtId="0" fontId="15" fillId="0" borderId="1" xfId="160" applyFont="true" applyFill="true" applyBorder="true" applyAlignment="true">
      <alignment horizontal="center" vertical="center" wrapText="true"/>
    </xf>
    <xf numFmtId="0" fontId="14" fillId="0" borderId="1" xfId="160" applyFont="true" applyFill="true" applyBorder="true" applyAlignment="true">
      <alignment horizontal="center" vertical="center"/>
    </xf>
    <xf numFmtId="0" fontId="14" fillId="0" borderId="1" xfId="160" applyFont="true" applyFill="true" applyBorder="true" applyAlignment="true">
      <alignment horizontal="center" vertical="center" wrapText="true"/>
    </xf>
    <xf numFmtId="0" fontId="16" fillId="0" borderId="1" xfId="160" applyFont="true" applyFill="true" applyBorder="true" applyAlignment="true">
      <alignment horizontal="center" vertical="center"/>
    </xf>
    <xf numFmtId="0" fontId="17" fillId="0" borderId="1" xfId="160" applyFont="true" applyFill="true" applyBorder="true" applyAlignment="true">
      <alignment horizontal="center" vertical="center" wrapText="true"/>
    </xf>
    <xf numFmtId="0" fontId="17" fillId="0" borderId="1" xfId="160" applyFont="true" applyFill="true" applyBorder="true" applyAlignment="true">
      <alignment horizontal="center" vertical="center"/>
    </xf>
    <xf numFmtId="0" fontId="18" fillId="0" borderId="1" xfId="101" applyFont="true" applyFill="true" applyBorder="true" applyAlignment="true">
      <alignment horizontal="center" vertical="center" wrapText="true"/>
    </xf>
    <xf numFmtId="0" fontId="18" fillId="0" borderId="1" xfId="101" applyFont="true" applyFill="true" applyBorder="true" applyAlignment="true">
      <alignment horizontal="left" vertical="center" wrapText="true"/>
    </xf>
    <xf numFmtId="0" fontId="19" fillId="0" borderId="1" xfId="101" applyFont="true" applyFill="true" applyBorder="true" applyAlignment="true">
      <alignment horizontal="center" vertical="center" wrapText="true"/>
    </xf>
    <xf numFmtId="0" fontId="19" fillId="0" borderId="1" xfId="160" applyFont="true" applyFill="true" applyBorder="true" applyAlignment="true">
      <alignment horizontal="center" vertical="center"/>
    </xf>
    <xf numFmtId="0" fontId="18" fillId="0" borderId="5" xfId="0" applyNumberFormat="true" applyFont="true" applyFill="true" applyBorder="true" applyAlignment="true">
      <alignment horizontal="center" vertical="center" wrapText="true"/>
    </xf>
    <xf numFmtId="0" fontId="18" fillId="0" borderId="1" xfId="0" applyNumberFormat="true" applyFont="true" applyFill="true" applyBorder="true" applyAlignment="true">
      <alignment horizontal="left" vertical="center" wrapText="true"/>
    </xf>
    <xf numFmtId="0" fontId="17" fillId="0" borderId="1" xfId="160" applyFont="true" applyFill="true" applyBorder="true" applyAlignment="true">
      <alignment horizontal="left" vertical="center" wrapText="true"/>
    </xf>
    <xf numFmtId="184" fontId="17" fillId="0" borderId="1" xfId="160" applyNumberFormat="true" applyFont="true" applyFill="true" applyBorder="true" applyAlignment="true">
      <alignment horizontal="center" vertical="center"/>
    </xf>
    <xf numFmtId="0" fontId="18" fillId="0" borderId="5" xfId="0" applyNumberFormat="true" applyFont="true" applyFill="true" applyBorder="true" applyAlignment="true">
      <alignment horizontal="left" vertical="center" wrapText="true"/>
    </xf>
    <xf numFmtId="184" fontId="20" fillId="0" borderId="5" xfId="0" applyNumberFormat="true" applyFont="true" applyFill="true" applyBorder="true" applyAlignment="true">
      <alignment horizontal="center" vertical="center" wrapText="true"/>
    </xf>
    <xf numFmtId="184" fontId="19" fillId="0" borderId="5" xfId="0" applyNumberFormat="true" applyFont="true" applyFill="true" applyBorder="true" applyAlignment="true">
      <alignment horizontal="center" vertical="center" wrapText="true"/>
    </xf>
    <xf numFmtId="0" fontId="18" fillId="0" borderId="1" xfId="160" applyFont="true" applyFill="true" applyBorder="true" applyAlignment="true">
      <alignment horizontal="center" vertical="center"/>
    </xf>
    <xf numFmtId="0" fontId="18" fillId="0" borderId="1" xfId="160" applyFont="true" applyFill="true" applyBorder="true" applyAlignment="true">
      <alignment horizontal="left" vertical="center" wrapText="true"/>
    </xf>
    <xf numFmtId="0" fontId="19" fillId="0" borderId="6" xfId="160" applyFont="true" applyFill="true" applyBorder="true" applyAlignment="true">
      <alignment horizontal="center" vertical="center"/>
    </xf>
    <xf numFmtId="184" fontId="19" fillId="0" borderId="6" xfId="0" applyNumberFormat="true" applyFont="true" applyFill="true" applyBorder="true" applyAlignment="true">
      <alignment horizontal="center" vertical="center"/>
    </xf>
    <xf numFmtId="0" fontId="21" fillId="0" borderId="5" xfId="0" applyNumberFormat="true" applyFont="true" applyFill="true" applyBorder="true" applyAlignment="true">
      <alignment horizontal="center" vertical="center" wrapText="true"/>
    </xf>
    <xf numFmtId="0" fontId="21" fillId="0" borderId="5" xfId="0" applyNumberFormat="true" applyFont="true" applyFill="true" applyBorder="true" applyAlignment="true">
      <alignment horizontal="left" vertical="center" wrapText="true"/>
    </xf>
    <xf numFmtId="0" fontId="18" fillId="0" borderId="1" xfId="0" applyFont="true" applyFill="true" applyBorder="true" applyAlignment="true">
      <alignment horizontal="center" vertical="center" wrapText="true"/>
    </xf>
    <xf numFmtId="0" fontId="18" fillId="0" borderId="1" xfId="0" applyFont="true" applyFill="true" applyBorder="true" applyAlignment="true">
      <alignment horizontal="left" vertical="center" wrapText="true"/>
    </xf>
    <xf numFmtId="0" fontId="19" fillId="0" borderId="1" xfId="0" applyFont="true" applyFill="true" applyBorder="true" applyAlignment="true">
      <alignment horizontal="left" vertical="center" wrapText="true"/>
    </xf>
    <xf numFmtId="184" fontId="19" fillId="0" borderId="1" xfId="0" applyNumberFormat="true" applyFont="true" applyFill="true" applyBorder="true" applyAlignment="true">
      <alignment horizontal="center" vertical="center" wrapText="true"/>
    </xf>
    <xf numFmtId="184" fontId="18" fillId="0" borderId="5" xfId="0" applyNumberFormat="true" applyFont="true" applyFill="true" applyBorder="true" applyAlignment="true">
      <alignment horizontal="left" vertical="center" wrapText="true"/>
    </xf>
    <xf numFmtId="184" fontId="18" fillId="0" borderId="5" xfId="0" applyNumberFormat="true" applyFont="true" applyFill="true" applyBorder="true" applyAlignment="true">
      <alignment horizontal="center" vertical="center" wrapText="true"/>
    </xf>
    <xf numFmtId="0" fontId="22" fillId="0" borderId="0" xfId="0" applyFont="true" applyFill="true" applyAlignment="true">
      <alignment vertical="center"/>
    </xf>
    <xf numFmtId="0" fontId="23" fillId="0" borderId="0" xfId="0" applyFont="true" applyAlignment="true">
      <alignment horizontal="right" vertical="center"/>
    </xf>
    <xf numFmtId="184" fontId="19" fillId="0" borderId="1" xfId="0" applyNumberFormat="true" applyFont="true" applyFill="true" applyBorder="true" applyAlignment="true">
      <alignment horizontal="left" vertical="center" wrapText="true"/>
    </xf>
    <xf numFmtId="0" fontId="19" fillId="2" borderId="1" xfId="160" applyFont="true" applyFill="true" applyBorder="true" applyAlignment="true">
      <alignment horizontal="center" vertical="center"/>
    </xf>
    <xf numFmtId="184" fontId="19" fillId="0" borderId="1" xfId="101" applyNumberFormat="true" applyFont="true" applyFill="true" applyBorder="true" applyAlignment="true">
      <alignment horizontal="center" vertical="center" wrapText="true"/>
    </xf>
    <xf numFmtId="0" fontId="19" fillId="0" borderId="1" xfId="101" applyFont="true" applyFill="true" applyBorder="true" applyAlignment="true">
      <alignment horizontal="left" vertical="center" wrapText="true"/>
    </xf>
    <xf numFmtId="0" fontId="19" fillId="0" borderId="1" xfId="0" applyFont="true" applyFill="true" applyBorder="true" applyAlignment="true">
      <alignment horizontal="center" vertical="center" wrapText="true"/>
    </xf>
    <xf numFmtId="0" fontId="16" fillId="0" borderId="6" xfId="160" applyFont="true" applyFill="true" applyBorder="true" applyAlignment="true">
      <alignment horizontal="center" vertical="center"/>
    </xf>
    <xf numFmtId="0" fontId="17" fillId="0" borderId="7" xfId="160" applyFont="true" applyFill="true" applyBorder="true" applyAlignment="true">
      <alignment horizontal="center" vertical="center"/>
    </xf>
    <xf numFmtId="0" fontId="16" fillId="0" borderId="6" xfId="160" applyFont="true" applyFill="true" applyBorder="true" applyAlignment="true">
      <alignment horizontal="left" vertical="center"/>
    </xf>
    <xf numFmtId="0" fontId="17" fillId="0" borderId="7" xfId="160" applyFont="true" applyFill="true" applyBorder="true" applyAlignment="true">
      <alignment horizontal="left" vertical="center"/>
    </xf>
    <xf numFmtId="0" fontId="18" fillId="0" borderId="8" xfId="160" applyFont="true" applyFill="true" applyBorder="true" applyAlignment="true">
      <alignment horizontal="center" vertical="center"/>
    </xf>
    <xf numFmtId="0" fontId="18" fillId="0" borderId="9" xfId="160" applyFont="true" applyFill="true" applyBorder="true" applyAlignment="true">
      <alignment horizontal="center" vertical="center"/>
    </xf>
    <xf numFmtId="0" fontId="18" fillId="0" borderId="10" xfId="160" applyFont="true" applyFill="true" applyBorder="true" applyAlignment="true">
      <alignment horizontal="center" vertical="center"/>
    </xf>
    <xf numFmtId="0" fontId="18" fillId="0" borderId="1" xfId="0" applyFont="true" applyBorder="true" applyAlignment="true">
      <alignment vertical="center" wrapText="true"/>
    </xf>
    <xf numFmtId="0" fontId="18" fillId="0" borderId="11" xfId="160" applyFont="true" applyFill="true" applyBorder="true" applyAlignment="true">
      <alignment horizontal="center" vertical="center"/>
    </xf>
    <xf numFmtId="0" fontId="18" fillId="0" borderId="2" xfId="160" applyFont="true" applyFill="true" applyBorder="true" applyAlignment="true">
      <alignment horizontal="center" vertical="center"/>
    </xf>
    <xf numFmtId="0" fontId="18" fillId="0" borderId="4" xfId="160" applyFont="true" applyFill="true" applyBorder="true" applyAlignment="true">
      <alignment horizontal="center" vertical="center"/>
    </xf>
    <xf numFmtId="0" fontId="18" fillId="0" borderId="1" xfId="0" applyFont="true" applyFill="true" applyBorder="true" applyAlignment="true">
      <alignment vertical="center" wrapText="true"/>
    </xf>
    <xf numFmtId="184" fontId="20" fillId="0" borderId="1" xfId="0" applyNumberFormat="true" applyFont="true" applyFill="true" applyBorder="true" applyAlignment="true">
      <alignment horizontal="center" vertical="center" wrapText="true"/>
    </xf>
    <xf numFmtId="0" fontId="18" fillId="0" borderId="1" xfId="160" applyFont="true" applyFill="true" applyBorder="true" applyAlignment="true">
      <alignment horizontal="center" vertical="center" wrapText="true"/>
    </xf>
    <xf numFmtId="0" fontId="23" fillId="0" borderId="1" xfId="0" applyFont="true" applyFill="true" applyBorder="true" applyAlignment="true">
      <alignment vertical="center" wrapText="true"/>
    </xf>
    <xf numFmtId="0" fontId="24" fillId="0" borderId="1" xfId="0" applyFont="true" applyFill="true" applyBorder="true" applyAlignment="true">
      <alignment horizontal="center" vertical="center"/>
    </xf>
    <xf numFmtId="0" fontId="16" fillId="0" borderId="1" xfId="160" applyFont="true" applyFill="true" applyBorder="true" applyAlignment="true">
      <alignment horizontal="left" vertical="center"/>
    </xf>
    <xf numFmtId="0" fontId="17" fillId="0" borderId="1" xfId="160" applyFont="true" applyFill="true" applyBorder="true" applyAlignment="true">
      <alignment horizontal="left" vertical="center"/>
    </xf>
    <xf numFmtId="0" fontId="18" fillId="0" borderId="1" xfId="151" applyFont="true" applyFill="true" applyBorder="true" applyAlignment="true">
      <alignment horizontal="left" vertical="center" wrapText="true"/>
    </xf>
    <xf numFmtId="0" fontId="18" fillId="0" borderId="3" xfId="160" applyFont="true" applyFill="true" applyBorder="true" applyAlignment="true">
      <alignment horizontal="center" vertical="center"/>
    </xf>
    <xf numFmtId="0" fontId="19" fillId="0" borderId="1" xfId="160" applyFont="true" applyFill="true" applyBorder="true" applyAlignment="true">
      <alignment vertical="center"/>
    </xf>
    <xf numFmtId="0" fontId="25" fillId="0" borderId="0" xfId="0" applyFont="true" applyFill="true" applyBorder="true" applyAlignment="true">
      <alignment vertical="center"/>
    </xf>
    <xf numFmtId="0" fontId="25" fillId="0" borderId="0" xfId="0" applyFont="true" applyFill="true" applyAlignment="true">
      <alignment vertical="center"/>
    </xf>
    <xf numFmtId="0" fontId="26" fillId="0" borderId="0" xfId="0" applyFont="true" applyFill="true" applyBorder="true" applyAlignment="true">
      <alignment vertical="center"/>
    </xf>
    <xf numFmtId="0" fontId="10" fillId="0" borderId="0" xfId="0" applyFont="true" applyFill="true" applyBorder="true" applyAlignment="true">
      <alignment vertical="center"/>
    </xf>
    <xf numFmtId="0" fontId="10" fillId="0" borderId="0" xfId="0" applyFont="true" applyFill="true" applyBorder="true" applyAlignment="true">
      <alignment vertical="center" wrapText="true"/>
    </xf>
    <xf numFmtId="0" fontId="16" fillId="0" borderId="0" xfId="0" applyFont="true" applyFill="true" applyBorder="true" applyAlignment="true">
      <alignment horizontal="left" vertical="center"/>
    </xf>
    <xf numFmtId="0" fontId="27" fillId="0" borderId="0" xfId="0" applyFont="true" applyFill="true" applyBorder="true" applyAlignment="true">
      <alignment horizontal="center" vertical="center" wrapText="true"/>
    </xf>
    <xf numFmtId="0" fontId="25" fillId="0" borderId="0" xfId="0" applyFont="true" applyFill="true" applyBorder="true" applyAlignment="true">
      <alignment horizontal="center" vertical="center"/>
    </xf>
    <xf numFmtId="0" fontId="4" fillId="0" borderId="0" xfId="0" applyFont="true" applyFill="true" applyAlignment="true">
      <alignment vertical="center"/>
    </xf>
    <xf numFmtId="0" fontId="16" fillId="0" borderId="0" xfId="0" applyFont="true" applyFill="true" applyAlignment="true">
      <alignment horizontal="right" vertical="center"/>
    </xf>
    <xf numFmtId="0" fontId="26" fillId="0" borderId="0" xfId="0" applyFont="true" applyFill="true" applyBorder="true" applyAlignment="true">
      <alignment horizontal="center" vertical="center"/>
    </xf>
    <xf numFmtId="0" fontId="6" fillId="0" borderId="2" xfId="0" applyFont="true" applyFill="true" applyBorder="true" applyAlignment="true">
      <alignment horizontal="center" vertical="center"/>
    </xf>
    <xf numFmtId="0" fontId="6" fillId="0" borderId="1" xfId="0" applyFont="true" applyFill="true" applyBorder="true" applyAlignment="true">
      <alignment horizontal="center" vertical="center" wrapText="true"/>
    </xf>
    <xf numFmtId="0" fontId="28" fillId="0" borderId="0" xfId="0" applyFont="true" applyFill="true" applyBorder="true" applyAlignment="true">
      <alignment horizontal="center" vertical="center" wrapText="true"/>
    </xf>
    <xf numFmtId="0" fontId="6" fillId="0" borderId="4" xfId="0" applyFont="true" applyFill="true" applyBorder="true" applyAlignment="true">
      <alignment horizontal="center" vertical="center"/>
    </xf>
    <xf numFmtId="0" fontId="29" fillId="0" borderId="2" xfId="0" applyFont="true" applyFill="true" applyBorder="true" applyAlignment="true">
      <alignment horizontal="center" vertical="center" wrapText="true"/>
    </xf>
    <xf numFmtId="0" fontId="6" fillId="0" borderId="1" xfId="0" applyFont="true" applyFill="true" applyBorder="true" applyAlignment="true">
      <alignment horizontal="center" vertical="center"/>
    </xf>
    <xf numFmtId="0" fontId="30" fillId="0" borderId="0" xfId="0" applyFont="true" applyFill="true" applyBorder="true" applyAlignment="true">
      <alignment vertical="center"/>
    </xf>
    <xf numFmtId="0" fontId="6" fillId="0" borderId="3" xfId="0" applyFont="true" applyFill="true" applyBorder="true" applyAlignment="true">
      <alignment horizontal="center" vertical="center" wrapText="true"/>
    </xf>
    <xf numFmtId="0" fontId="18" fillId="2" borderId="1" xfId="0" applyFont="true" applyFill="true" applyBorder="true" applyAlignment="true">
      <alignment vertical="center" wrapText="true"/>
    </xf>
    <xf numFmtId="0" fontId="17" fillId="2" borderId="1" xfId="0" applyFont="true" applyFill="true" applyBorder="true" applyAlignment="true">
      <alignment horizontal="center" vertical="center" wrapText="true"/>
    </xf>
    <xf numFmtId="0" fontId="14" fillId="2" borderId="1" xfId="0" applyFont="true" applyFill="true" applyBorder="true" applyAlignment="true">
      <alignment horizontal="center" vertical="center" wrapText="true"/>
    </xf>
    <xf numFmtId="0" fontId="31" fillId="0" borderId="0" xfId="0" applyFont="true" applyFill="true" applyBorder="true" applyAlignment="true">
      <alignment horizontal="center" vertical="center"/>
    </xf>
    <xf numFmtId="0" fontId="32" fillId="0" borderId="4" xfId="0" applyFont="true" applyFill="true" applyBorder="true" applyAlignment="true">
      <alignment horizontal="left" vertical="center" wrapText="true"/>
    </xf>
    <xf numFmtId="0" fontId="18" fillId="2" borderId="1" xfId="0" applyFont="true" applyFill="true" applyBorder="true">
      <alignment vertical="center"/>
    </xf>
    <xf numFmtId="0" fontId="19" fillId="2" borderId="4" xfId="0" applyFont="true" applyFill="true" applyBorder="true" applyAlignment="true">
      <alignment horizontal="center" vertical="center"/>
    </xf>
    <xf numFmtId="0" fontId="19" fillId="2" borderId="1" xfId="0" applyFont="true" applyFill="true" applyBorder="true">
      <alignment vertical="center"/>
    </xf>
    <xf numFmtId="0" fontId="19" fillId="2" borderId="1" xfId="0" applyFont="true" applyFill="true" applyBorder="true" applyAlignment="true">
      <alignment horizontal="center" vertical="center"/>
    </xf>
    <xf numFmtId="0" fontId="32" fillId="0" borderId="1" xfId="0" applyFont="true" applyFill="true" applyBorder="true" applyAlignment="true">
      <alignment horizontal="left" vertical="center" wrapText="true"/>
    </xf>
    <xf numFmtId="0" fontId="33" fillId="0" borderId="1" xfId="0" applyFont="true" applyFill="true" applyBorder="true" applyAlignment="true">
      <alignment horizontal="left" vertical="center"/>
    </xf>
    <xf numFmtId="0" fontId="25" fillId="0" borderId="0" xfId="0" applyFont="true" applyFill="true" applyBorder="true" applyAlignment="true">
      <alignment horizontal="right" vertical="center"/>
    </xf>
    <xf numFmtId="0" fontId="26" fillId="0" borderId="0" xfId="0" applyFont="true" applyFill="true" applyBorder="true" applyAlignment="true">
      <alignment horizontal="right" vertical="center"/>
    </xf>
    <xf numFmtId="0" fontId="28" fillId="0" borderId="0" xfId="0" applyFont="true" applyFill="true" applyBorder="true" applyAlignment="true">
      <alignment horizontal="center" vertical="center"/>
    </xf>
    <xf numFmtId="0" fontId="31" fillId="0" borderId="0" xfId="0" applyFont="true" applyFill="true" applyBorder="true" applyAlignment="true">
      <alignment horizontal="right" vertical="center" wrapText="true"/>
    </xf>
    <xf numFmtId="0" fontId="18" fillId="0" borderId="0" xfId="0" applyFont="true" applyFill="true" applyBorder="true" applyAlignment="true">
      <alignment vertical="center"/>
    </xf>
    <xf numFmtId="0" fontId="25" fillId="2" borderId="0" xfId="0" applyFont="true" applyFill="true" applyBorder="true" applyAlignment="true">
      <alignment vertical="center"/>
    </xf>
    <xf numFmtId="0" fontId="26" fillId="2" borderId="0" xfId="0" applyFont="true" applyFill="true" applyBorder="true" applyAlignment="true">
      <alignment vertical="center"/>
    </xf>
    <xf numFmtId="0" fontId="34" fillId="2" borderId="0" xfId="0" applyFont="true" applyFill="true" applyAlignment="true">
      <alignment vertical="center"/>
    </xf>
    <xf numFmtId="0" fontId="26" fillId="2" borderId="0" xfId="0" applyFont="true" applyFill="true" applyAlignment="true">
      <alignment vertical="center"/>
    </xf>
    <xf numFmtId="0" fontId="35" fillId="2" borderId="0" xfId="0" applyFont="true" applyFill="true" applyAlignment="true">
      <alignment vertical="center"/>
    </xf>
    <xf numFmtId="0" fontId="13" fillId="2" borderId="0" xfId="0" applyFont="true" applyFill="true" applyAlignment="true">
      <alignment vertical="center"/>
    </xf>
    <xf numFmtId="0" fontId="25" fillId="2" borderId="0" xfId="0" applyFont="true" applyFill="true">
      <alignment vertical="center"/>
    </xf>
    <xf numFmtId="0" fontId="34" fillId="2" borderId="0" xfId="0" applyFont="true" applyFill="true">
      <alignment vertical="center"/>
    </xf>
    <xf numFmtId="0" fontId="25" fillId="2" borderId="0" xfId="0" applyFont="true" applyFill="true" applyAlignment="true">
      <alignment horizontal="center" vertical="center"/>
    </xf>
    <xf numFmtId="0" fontId="34" fillId="2" borderId="0" xfId="0" applyFont="true" applyFill="true" applyAlignment="true">
      <alignment horizontal="center" vertical="center"/>
    </xf>
    <xf numFmtId="0" fontId="18" fillId="2" borderId="0" xfId="0" applyFont="true" applyFill="true" applyAlignment="true">
      <alignment vertical="center" wrapText="true"/>
    </xf>
    <xf numFmtId="0" fontId="25" fillId="2" borderId="0" xfId="0" applyFont="true" applyFill="true" applyAlignment="true">
      <alignment vertical="center"/>
    </xf>
    <xf numFmtId="0" fontId="16" fillId="2" borderId="0" xfId="0" applyFont="true" applyFill="true" applyBorder="true" applyAlignment="true">
      <alignment horizontal="left" vertical="center"/>
    </xf>
    <xf numFmtId="0" fontId="27" fillId="2" borderId="0" xfId="0" applyFont="true" applyFill="true" applyBorder="true" applyAlignment="true">
      <alignment horizontal="center" vertical="center"/>
    </xf>
    <xf numFmtId="0" fontId="25" fillId="2" borderId="0" xfId="0" applyFont="true" applyFill="true" applyBorder="true" applyAlignment="true">
      <alignment horizontal="center" vertical="center"/>
    </xf>
    <xf numFmtId="0" fontId="4" fillId="2" borderId="0" xfId="0" applyFont="true" applyFill="true" applyAlignment="true">
      <alignment horizontal="center" vertical="center" wrapText="true"/>
    </xf>
    <xf numFmtId="0" fontId="4" fillId="2" borderId="0" xfId="0" applyFont="true" applyFill="true" applyAlignment="true">
      <alignment horizontal="center" vertical="center"/>
    </xf>
    <xf numFmtId="0" fontId="26" fillId="2" borderId="0" xfId="0" applyFont="true" applyFill="true" applyBorder="true" applyAlignment="true">
      <alignment horizontal="center" vertical="center"/>
    </xf>
    <xf numFmtId="0" fontId="14" fillId="2" borderId="1" xfId="0" applyFont="true" applyFill="true" applyBorder="true" applyAlignment="true">
      <alignment horizontal="center" vertical="center"/>
    </xf>
    <xf numFmtId="0" fontId="15" fillId="2" borderId="1" xfId="0" applyFont="true" applyFill="true" applyBorder="true" applyAlignment="true">
      <alignment horizontal="center" vertical="center"/>
    </xf>
    <xf numFmtId="0" fontId="14" fillId="2" borderId="6" xfId="0" applyFont="true" applyFill="true" applyBorder="true" applyAlignment="true">
      <alignment horizontal="center" vertical="center" wrapText="true"/>
    </xf>
    <xf numFmtId="0" fontId="14" fillId="2" borderId="12" xfId="0" applyFont="true" applyFill="true" applyBorder="true" applyAlignment="true">
      <alignment horizontal="center" vertical="center" wrapText="true"/>
    </xf>
    <xf numFmtId="0" fontId="15" fillId="2" borderId="2" xfId="0" applyFont="true" applyFill="true" applyBorder="true" applyAlignment="true">
      <alignment horizontal="center" vertical="center" wrapText="true"/>
    </xf>
    <xf numFmtId="0" fontId="15" fillId="2" borderId="1" xfId="0" applyFont="true" applyFill="true" applyBorder="true" applyAlignment="true">
      <alignment horizontal="center" vertical="center" wrapText="true"/>
    </xf>
    <xf numFmtId="0" fontId="17" fillId="2" borderId="1" xfId="0" applyFont="true" applyFill="true" applyBorder="true" applyAlignment="true">
      <alignment horizontal="center" vertical="center"/>
    </xf>
    <xf numFmtId="184" fontId="17" fillId="2" borderId="1" xfId="0" applyNumberFormat="true" applyFont="true" applyFill="true" applyBorder="true" applyAlignment="true">
      <alignment horizontal="center" vertical="center"/>
    </xf>
    <xf numFmtId="0" fontId="16" fillId="2" borderId="1" xfId="0" applyFont="true" applyFill="true" applyBorder="true" applyAlignment="true">
      <alignment horizontal="left" vertical="center"/>
    </xf>
    <xf numFmtId="0" fontId="19" fillId="2" borderId="1" xfId="0" applyFont="true" applyFill="true" applyBorder="true" applyAlignment="true">
      <alignment horizontal="left" vertical="center"/>
    </xf>
    <xf numFmtId="184" fontId="19" fillId="2" borderId="1" xfId="0" applyNumberFormat="true" applyFont="true" applyFill="true" applyBorder="true" applyAlignment="true">
      <alignment horizontal="center" vertical="center"/>
    </xf>
    <xf numFmtId="0" fontId="19" fillId="2" borderId="1" xfId="0" applyFont="true" applyFill="true" applyBorder="true" applyAlignment="true">
      <alignment vertical="center"/>
    </xf>
    <xf numFmtId="0" fontId="19" fillId="2" borderId="1" xfId="0" applyFont="true" applyFill="true" applyBorder="true" applyAlignment="true">
      <alignment horizontal="left" vertical="center" wrapText="true"/>
    </xf>
    <xf numFmtId="0" fontId="14" fillId="2" borderId="7" xfId="0" applyFont="true" applyFill="true" applyBorder="true" applyAlignment="true">
      <alignment horizontal="center" vertical="center" wrapText="true"/>
    </xf>
    <xf numFmtId="0" fontId="14" fillId="2" borderId="2" xfId="0" applyFont="true" applyFill="true" applyBorder="true" applyAlignment="true">
      <alignment horizontal="center" vertical="center" wrapText="true"/>
    </xf>
    <xf numFmtId="0" fontId="14" fillId="2" borderId="4" xfId="0" applyFont="true" applyFill="true" applyBorder="true" applyAlignment="true">
      <alignment horizontal="center" vertical="center" wrapText="true"/>
    </xf>
    <xf numFmtId="184" fontId="19" fillId="3" borderId="1" xfId="0" applyNumberFormat="true" applyFont="true" applyFill="true" applyBorder="true" applyAlignment="true">
      <alignment horizontal="center" vertical="center"/>
    </xf>
    <xf numFmtId="0" fontId="19" fillId="2" borderId="1" xfId="0" applyNumberFormat="true" applyFont="true" applyFill="true" applyBorder="true" applyAlignment="true">
      <alignment horizontal="center" vertical="center"/>
    </xf>
    <xf numFmtId="0" fontId="19" fillId="3" borderId="1" xfId="0" applyNumberFormat="true" applyFont="true" applyFill="true" applyBorder="true" applyAlignment="true">
      <alignment horizontal="center" vertical="center"/>
    </xf>
    <xf numFmtId="0" fontId="19" fillId="3" borderId="1" xfId="0" applyFont="true" applyFill="true" applyBorder="true" applyAlignment="true">
      <alignment horizontal="center" vertical="center"/>
    </xf>
    <xf numFmtId="0" fontId="18" fillId="2" borderId="0" xfId="0" applyFont="true" applyFill="true" applyBorder="true" applyAlignment="true">
      <alignment vertical="center" wrapText="true"/>
    </xf>
    <xf numFmtId="0" fontId="16" fillId="2" borderId="0" xfId="0" applyFont="true" applyFill="true" applyBorder="true" applyAlignment="true">
      <alignment horizontal="right" vertical="center" wrapText="true"/>
    </xf>
    <xf numFmtId="184" fontId="36" fillId="2" borderId="1" xfId="0" applyNumberFormat="true" applyFont="true" applyFill="true" applyBorder="true" applyAlignment="true">
      <alignment horizontal="center" vertical="center" wrapText="true"/>
    </xf>
    <xf numFmtId="184" fontId="17" fillId="2" borderId="1" xfId="0" applyNumberFormat="true" applyFont="true" applyFill="true" applyBorder="true" applyAlignment="true">
      <alignment horizontal="center" vertical="center" wrapText="true"/>
    </xf>
    <xf numFmtId="0" fontId="16" fillId="2" borderId="1" xfId="0" applyFont="true" applyFill="true" applyBorder="true" applyAlignment="true">
      <alignment horizontal="left" vertical="center" wrapText="true"/>
    </xf>
    <xf numFmtId="0" fontId="18" fillId="2" borderId="1" xfId="0" applyFont="true" applyFill="true" applyBorder="true" applyAlignment="true">
      <alignment horizontal="left" vertical="center" wrapText="true"/>
    </xf>
    <xf numFmtId="0" fontId="18" fillId="3" borderId="1" xfId="0" applyFont="true" applyFill="true" applyBorder="true" applyAlignment="true">
      <alignment vertical="center" wrapText="true"/>
    </xf>
    <xf numFmtId="184" fontId="16" fillId="2" borderId="1" xfId="0" applyNumberFormat="true" applyFont="true" applyFill="true" applyBorder="true" applyAlignment="true">
      <alignment horizontal="left" vertical="center" wrapText="true"/>
    </xf>
    <xf numFmtId="184" fontId="34" fillId="2" borderId="0" xfId="0" applyNumberFormat="true" applyFont="true" applyFill="true" applyAlignment="true">
      <alignment horizontal="center" vertical="center"/>
    </xf>
    <xf numFmtId="184" fontId="18" fillId="2" borderId="1" xfId="0" applyNumberFormat="true" applyFont="true" applyFill="true" applyBorder="true" applyAlignment="true">
      <alignment horizontal="left" vertical="center" wrapText="true"/>
    </xf>
    <xf numFmtId="0" fontId="37" fillId="0" borderId="0" xfId="0" applyFont="true">
      <alignment vertical="center"/>
    </xf>
    <xf numFmtId="0" fontId="0" fillId="0" borderId="0" xfId="0" applyFont="true" applyFill="true" applyAlignment="true">
      <alignment vertical="center"/>
    </xf>
    <xf numFmtId="0" fontId="0" fillId="0" borderId="0" xfId="0" applyFont="true" applyFill="true" applyAlignment="true">
      <alignment horizontal="center" vertical="center"/>
    </xf>
    <xf numFmtId="0" fontId="4" fillId="0" borderId="0" xfId="0" applyFont="true" applyFill="true" applyAlignment="true">
      <alignment horizontal="center" vertical="center"/>
    </xf>
    <xf numFmtId="0" fontId="38" fillId="4" borderId="1" xfId="0" applyFont="true" applyFill="true" applyBorder="true" applyAlignment="true">
      <alignment horizontal="center" vertical="center" wrapText="true"/>
    </xf>
    <xf numFmtId="0" fontId="39" fillId="2" borderId="2" xfId="160" applyFont="true" applyFill="true" applyBorder="true" applyAlignment="true">
      <alignment horizontal="center" vertical="center" wrapText="true"/>
    </xf>
    <xf numFmtId="0" fontId="39" fillId="2" borderId="1" xfId="160" applyFont="true" applyFill="true" applyBorder="true" applyAlignment="true">
      <alignment horizontal="center" vertical="center" wrapText="true"/>
    </xf>
    <xf numFmtId="0" fontId="38" fillId="4" borderId="1" xfId="0" applyFont="true" applyFill="true" applyBorder="true" applyAlignment="true">
      <alignment horizontal="left" vertical="center"/>
    </xf>
    <xf numFmtId="0" fontId="38" fillId="4" borderId="1" xfId="0" applyFont="true" applyFill="true" applyBorder="true" applyAlignment="true">
      <alignment horizontal="center" vertical="center"/>
    </xf>
    <xf numFmtId="0" fontId="40" fillId="4" borderId="1" xfId="0" applyFont="true" applyFill="true" applyBorder="true" applyAlignment="true">
      <alignment horizontal="left" vertical="center"/>
    </xf>
    <xf numFmtId="0" fontId="40" fillId="4" borderId="1" xfId="0" applyFont="true" applyFill="true" applyBorder="true" applyAlignment="true">
      <alignment horizontal="center" vertical="center"/>
    </xf>
    <xf numFmtId="0" fontId="41" fillId="4" borderId="1" xfId="0" applyFont="true" applyFill="true" applyBorder="true" applyAlignment="true">
      <alignment horizontal="center" vertical="center"/>
    </xf>
    <xf numFmtId="0" fontId="41" fillId="4" borderId="1" xfId="0" applyFont="true" applyFill="true" applyBorder="true">
      <alignment vertical="center"/>
    </xf>
    <xf numFmtId="0" fontId="42" fillId="4" borderId="1" xfId="0" applyFont="true" applyFill="true" applyBorder="true" applyAlignment="true">
      <alignment horizontal="left" vertical="center"/>
    </xf>
    <xf numFmtId="0" fontId="43" fillId="4" borderId="1" xfId="0" applyFont="true" applyFill="true" applyBorder="true" applyAlignment="true">
      <alignment horizontal="left" vertical="center"/>
    </xf>
    <xf numFmtId="0" fontId="23" fillId="0" borderId="0" xfId="0" applyFont="true" applyFill="true" applyAlignment="true">
      <alignment horizontal="right" vertical="center"/>
    </xf>
    <xf numFmtId="0" fontId="44" fillId="4" borderId="1" xfId="0" applyFont="true" applyFill="true" applyBorder="true" applyAlignment="true">
      <alignment horizontal="center" vertical="center" wrapText="true"/>
    </xf>
    <xf numFmtId="0" fontId="0" fillId="0" borderId="1" xfId="0" applyBorder="true" applyAlignment="true"/>
    <xf numFmtId="0" fontId="40" fillId="2" borderId="1" xfId="0" applyFont="true" applyFill="true" applyBorder="true" applyAlignment="true">
      <alignment horizontal="left" vertical="center"/>
    </xf>
    <xf numFmtId="0" fontId="45" fillId="0" borderId="1" xfId="0" applyFont="true" applyBorder="true" applyAlignment="true"/>
    <xf numFmtId="0" fontId="46" fillId="4" borderId="1" xfId="0" applyFont="true" applyFill="true" applyBorder="true" applyAlignment="true">
      <alignment horizontal="left" vertical="center"/>
    </xf>
    <xf numFmtId="0" fontId="38" fillId="0" borderId="1" xfId="0" applyFont="true" applyFill="true" applyBorder="true" applyAlignment="true">
      <alignment horizontal="center" vertical="center"/>
    </xf>
    <xf numFmtId="0" fontId="47" fillId="2" borderId="1" xfId="0" applyFont="true" applyFill="true" applyBorder="true">
      <alignment vertical="center"/>
    </xf>
    <xf numFmtId="0" fontId="47" fillId="2" borderId="1" xfId="0" applyFont="true" applyFill="true" applyBorder="true" applyAlignment="true">
      <alignment horizontal="center" vertical="center"/>
    </xf>
    <xf numFmtId="0" fontId="48" fillId="2" borderId="1" xfId="0" applyFont="true" applyFill="true" applyBorder="true">
      <alignment vertical="center"/>
    </xf>
    <xf numFmtId="0" fontId="47" fillId="2" borderId="6" xfId="0" applyFont="true" applyFill="true" applyBorder="true" applyAlignment="true">
      <alignment horizontal="center" vertical="center"/>
    </xf>
    <xf numFmtId="0" fontId="47" fillId="2" borderId="12" xfId="0" applyFont="true" applyFill="true" applyBorder="true" applyAlignment="true">
      <alignment horizontal="center" vertical="center"/>
    </xf>
    <xf numFmtId="0" fontId="47" fillId="2" borderId="2" xfId="0" applyFont="true" applyFill="true" applyBorder="true" applyAlignment="true">
      <alignment horizontal="center" vertical="center"/>
    </xf>
    <xf numFmtId="0" fontId="41" fillId="0" borderId="1" xfId="160" applyFont="true" applyFill="true" applyBorder="true" applyAlignment="true">
      <alignment horizontal="center" vertical="center"/>
    </xf>
    <xf numFmtId="0" fontId="49" fillId="2" borderId="1" xfId="160" applyFont="true" applyFill="true" applyBorder="true" applyAlignment="true">
      <alignment horizontal="left" vertical="center" wrapText="true"/>
    </xf>
    <xf numFmtId="0" fontId="47" fillId="2" borderId="3" xfId="0" applyFont="true" applyFill="true" applyBorder="true" applyAlignment="true">
      <alignment horizontal="center" vertical="center"/>
    </xf>
    <xf numFmtId="0" fontId="33" fillId="0" borderId="1" xfId="160" applyFont="true" applyFill="true" applyBorder="true" applyAlignment="true">
      <alignment horizontal="center" vertical="center"/>
    </xf>
    <xf numFmtId="0" fontId="49" fillId="2" borderId="6" xfId="160" applyFont="true" applyFill="true" applyBorder="true" applyAlignment="true">
      <alignment horizontal="left" vertical="center" wrapText="true"/>
    </xf>
    <xf numFmtId="0" fontId="49" fillId="2" borderId="12" xfId="160" applyFont="true" applyFill="true" applyBorder="true" applyAlignment="true">
      <alignment horizontal="left" vertical="center" wrapText="true"/>
    </xf>
    <xf numFmtId="0" fontId="47" fillId="2" borderId="4" xfId="0" applyFont="true" applyFill="true" applyBorder="true" applyAlignment="true">
      <alignment horizontal="center" vertical="center"/>
    </xf>
    <xf numFmtId="0" fontId="41" fillId="2" borderId="1" xfId="0" applyFont="true" applyFill="true" applyBorder="true" applyAlignment="true">
      <alignment horizontal="center" vertical="center"/>
    </xf>
    <xf numFmtId="0" fontId="33" fillId="2" borderId="1" xfId="160" applyFont="true" applyFill="true" applyBorder="true" applyAlignment="true">
      <alignment horizontal="center" vertical="center"/>
    </xf>
    <xf numFmtId="0" fontId="41" fillId="2" borderId="1" xfId="160" applyFont="true" applyFill="true" applyBorder="true" applyAlignment="true">
      <alignment horizontal="center" vertical="center"/>
    </xf>
    <xf numFmtId="0" fontId="45" fillId="0" borderId="1" xfId="0" applyFont="true" applyBorder="true" applyAlignment="true">
      <alignment horizontal="center" vertical="center"/>
    </xf>
    <xf numFmtId="0" fontId="50" fillId="0" borderId="1" xfId="0" applyFont="true" applyBorder="true" applyAlignment="true"/>
    <xf numFmtId="0" fontId="45" fillId="0" borderId="1" xfId="0" applyFont="true" applyFill="true" applyBorder="true" applyAlignment="true">
      <alignment vertical="center"/>
    </xf>
    <xf numFmtId="0" fontId="47" fillId="2" borderId="7" xfId="0" applyFont="true" applyFill="true" applyBorder="true" applyAlignment="true">
      <alignment horizontal="center" vertical="center"/>
    </xf>
    <xf numFmtId="0" fontId="49" fillId="2" borderId="7" xfId="160" applyFont="true" applyFill="true" applyBorder="true" applyAlignment="true">
      <alignment horizontal="left" vertical="center" wrapText="true"/>
    </xf>
    <xf numFmtId="0" fontId="41" fillId="2" borderId="1" xfId="0" applyFont="true" applyFill="true" applyBorder="true">
      <alignment vertical="center"/>
    </xf>
    <xf numFmtId="0" fontId="33" fillId="2" borderId="12" xfId="0" applyFont="true" applyFill="true" applyBorder="true" applyAlignment="true">
      <alignment horizontal="center" vertical="center"/>
    </xf>
    <xf numFmtId="0" fontId="41" fillId="0" borderId="2" xfId="0" applyFont="true" applyBorder="true" applyAlignment="true">
      <alignment horizontal="center" vertical="center"/>
    </xf>
    <xf numFmtId="0" fontId="41" fillId="0" borderId="3" xfId="0" applyFont="true" applyBorder="true" applyAlignment="true">
      <alignment horizontal="center" vertical="center"/>
    </xf>
    <xf numFmtId="0" fontId="41" fillId="0" borderId="4" xfId="0" applyFont="true" applyBorder="true" applyAlignment="true">
      <alignment horizontal="center" vertical="center"/>
    </xf>
    <xf numFmtId="0" fontId="33" fillId="2" borderId="7" xfId="0" applyFont="true" applyFill="true" applyBorder="true" applyAlignment="true">
      <alignment horizontal="center" vertical="center"/>
    </xf>
    <xf numFmtId="0" fontId="19" fillId="0" borderId="0" xfId="0" applyFont="true" applyFill="true">
      <alignment vertical="center"/>
    </xf>
    <xf numFmtId="0" fontId="25" fillId="0" borderId="0" xfId="0" applyFont="true" applyFill="true">
      <alignment vertical="center"/>
    </xf>
    <xf numFmtId="0" fontId="25" fillId="0" borderId="0" xfId="0" applyFont="true" applyFill="true" applyAlignment="true">
      <alignment horizontal="center" vertical="center"/>
    </xf>
    <xf numFmtId="0" fontId="51" fillId="0" borderId="0" xfId="0" applyFont="true" applyFill="true" applyAlignment="true">
      <alignment horizontal="center" vertical="center"/>
    </xf>
    <xf numFmtId="0" fontId="25" fillId="0" borderId="0" xfId="0" applyFont="true" applyFill="true" applyAlignment="true">
      <alignment vertical="center" wrapText="true"/>
    </xf>
    <xf numFmtId="0" fontId="27" fillId="0" borderId="0" xfId="0" applyFont="true" applyFill="true" applyBorder="true" applyAlignment="true">
      <alignment horizontal="center" vertical="center"/>
    </xf>
    <xf numFmtId="0" fontId="51" fillId="0" borderId="0" xfId="0" applyFont="true" applyFill="true" applyBorder="true" applyAlignment="true">
      <alignment horizontal="center" vertical="center"/>
    </xf>
    <xf numFmtId="0" fontId="15" fillId="0" borderId="1" xfId="0" applyFont="true" applyFill="true" applyBorder="true" applyAlignment="true">
      <alignment horizontal="center" vertical="center"/>
    </xf>
    <xf numFmtId="0" fontId="15" fillId="0" borderId="1" xfId="0" applyFont="true" applyFill="true" applyBorder="true" applyAlignment="true">
      <alignment horizontal="center" vertical="center" wrapText="true"/>
    </xf>
    <xf numFmtId="0" fontId="14" fillId="0" borderId="1" xfId="0" applyFont="true" applyFill="true" applyBorder="true" applyAlignment="true">
      <alignment horizontal="center" vertical="center"/>
    </xf>
    <xf numFmtId="0" fontId="15" fillId="0" borderId="1" xfId="0" applyFont="true" applyFill="true" applyBorder="true">
      <alignment vertical="center"/>
    </xf>
    <xf numFmtId="0" fontId="33" fillId="0" borderId="1" xfId="0" applyFont="true" applyFill="true" applyBorder="true">
      <alignment vertical="center"/>
    </xf>
    <xf numFmtId="0" fontId="33" fillId="0" borderId="1" xfId="0" applyFont="true" applyFill="true" applyBorder="true" applyAlignment="true">
      <alignment horizontal="center" vertical="center"/>
    </xf>
    <xf numFmtId="0" fontId="33" fillId="0" borderId="1" xfId="0" applyFont="true" applyBorder="true" applyAlignment="true">
      <alignment horizontal="center" vertical="center"/>
    </xf>
    <xf numFmtId="0" fontId="15" fillId="0" borderId="1" xfId="0" applyFont="true" applyBorder="true">
      <alignment vertical="center"/>
    </xf>
    <xf numFmtId="0" fontId="14" fillId="0" borderId="1" xfId="0" applyFont="true" applyBorder="true" applyAlignment="true">
      <alignment horizontal="center" vertical="center"/>
    </xf>
    <xf numFmtId="0" fontId="42" fillId="0" borderId="2" xfId="0" applyFont="true" applyBorder="true" applyAlignment="true">
      <alignment horizontal="left" vertical="center"/>
    </xf>
    <xf numFmtId="0" fontId="42" fillId="0" borderId="3" xfId="0" applyFont="true" applyBorder="true" applyAlignment="true">
      <alignment horizontal="left" vertical="center"/>
    </xf>
    <xf numFmtId="0" fontId="16" fillId="0" borderId="0" xfId="0" applyFont="true" applyFill="true" applyBorder="true" applyAlignment="true">
      <alignment horizontal="right" vertical="center"/>
    </xf>
    <xf numFmtId="0" fontId="33" fillId="0" borderId="1" xfId="0" applyFont="true" applyFill="true" applyBorder="true" applyAlignment="true">
      <alignment vertical="center" wrapText="true"/>
    </xf>
    <xf numFmtId="0" fontId="42" fillId="0" borderId="1" xfId="0" applyFont="true" applyBorder="true" applyAlignment="true">
      <alignment horizontal="left" vertical="center" wrapText="true"/>
    </xf>
    <xf numFmtId="0" fontId="33" fillId="0" borderId="1" xfId="0" applyFont="true" applyBorder="true" applyAlignment="true">
      <alignment horizontal="left" vertical="center" wrapText="true"/>
    </xf>
    <xf numFmtId="0" fontId="42" fillId="0" borderId="4" xfId="0" applyFont="true" applyBorder="true" applyAlignment="true">
      <alignment horizontal="left" vertical="center"/>
    </xf>
    <xf numFmtId="0" fontId="42" fillId="0" borderId="1" xfId="0" applyFont="true" applyBorder="true">
      <alignment vertical="center"/>
    </xf>
    <xf numFmtId="0" fontId="42" fillId="2" borderId="1" xfId="0" applyFont="true" applyFill="true" applyBorder="true">
      <alignment vertical="center"/>
    </xf>
    <xf numFmtId="0" fontId="33" fillId="2" borderId="1" xfId="0" applyFont="true" applyFill="true" applyBorder="true" applyAlignment="true">
      <alignment horizontal="center" vertical="center"/>
    </xf>
    <xf numFmtId="0" fontId="42" fillId="0" borderId="2" xfId="0" applyFont="true" applyBorder="true" applyAlignment="true">
      <alignment horizontal="center" vertical="center"/>
    </xf>
    <xf numFmtId="0" fontId="42" fillId="0" borderId="3" xfId="0" applyFont="true" applyBorder="true" applyAlignment="true">
      <alignment horizontal="center" vertical="center"/>
    </xf>
    <xf numFmtId="0" fontId="42" fillId="0" borderId="4" xfId="0" applyFont="true" applyBorder="true" applyAlignment="true">
      <alignment horizontal="center" vertical="center"/>
    </xf>
    <xf numFmtId="0" fontId="15" fillId="0" borderId="2" xfId="0" applyFont="true" applyBorder="true" applyAlignment="true">
      <alignment horizontal="center" vertical="center"/>
    </xf>
    <xf numFmtId="0" fontId="15" fillId="0" borderId="3" xfId="0" applyFont="true" applyBorder="true" applyAlignment="true">
      <alignment horizontal="center" vertical="center"/>
    </xf>
    <xf numFmtId="0" fontId="15" fillId="0" borderId="4" xfId="0" applyFont="true" applyBorder="true" applyAlignment="true">
      <alignment horizontal="center" vertical="center"/>
    </xf>
    <xf numFmtId="0" fontId="15" fillId="2" borderId="1" xfId="0" applyFont="true" applyFill="true" applyBorder="true" applyAlignment="true">
      <alignment horizontal="left" vertical="center" wrapText="true"/>
    </xf>
    <xf numFmtId="0" fontId="19" fillId="0" borderId="0" xfId="0" applyFont="true" applyFill="true" applyAlignment="true">
      <alignment horizontal="center" vertical="center"/>
    </xf>
    <xf numFmtId="184" fontId="33" fillId="0" borderId="1" xfId="0" applyNumberFormat="true" applyFont="true" applyBorder="true" applyAlignment="true">
      <alignment horizontal="center" vertical="center"/>
    </xf>
    <xf numFmtId="0" fontId="33" fillId="2" borderId="1" xfId="0" applyFont="true" applyFill="true" applyBorder="true">
      <alignment vertical="center"/>
    </xf>
    <xf numFmtId="0" fontId="19" fillId="0" borderId="0" xfId="0" applyFont="true" applyFill="true" applyAlignment="true">
      <alignment vertical="center" wrapText="true"/>
    </xf>
    <xf numFmtId="0" fontId="52" fillId="0" borderId="0" xfId="160" applyFont="true"/>
    <xf numFmtId="0" fontId="53" fillId="0" borderId="0" xfId="160" applyFont="true"/>
    <xf numFmtId="0" fontId="33" fillId="0" borderId="0" xfId="160" applyFont="true" applyAlignment="true">
      <alignment horizontal="center"/>
    </xf>
    <xf numFmtId="0" fontId="33" fillId="0" borderId="0" xfId="160" applyFont="true"/>
    <xf numFmtId="0" fontId="16" fillId="0" borderId="0" xfId="160" applyFont="true" applyAlignment="true">
      <alignment horizontal="left"/>
    </xf>
    <xf numFmtId="0" fontId="54" fillId="0" borderId="0" xfId="160" applyFont="true" applyAlignment="true">
      <alignment horizontal="center" vertical="center" wrapText="true"/>
    </xf>
    <xf numFmtId="0" fontId="53" fillId="0" borderId="13" xfId="160" applyFont="true" applyBorder="true" applyAlignment="true">
      <alignment horizontal="right" vertical="center" wrapText="true"/>
    </xf>
    <xf numFmtId="0" fontId="16" fillId="0" borderId="13" xfId="160" applyFont="true" applyBorder="true" applyAlignment="true">
      <alignment horizontal="right" vertical="center" wrapText="true"/>
    </xf>
    <xf numFmtId="0" fontId="14" fillId="0" borderId="1" xfId="160" applyFont="true" applyBorder="true" applyAlignment="true">
      <alignment horizontal="center" vertical="center" wrapText="true"/>
    </xf>
    <xf numFmtId="0" fontId="14" fillId="0" borderId="1" xfId="160" applyFont="true" applyBorder="true" applyAlignment="true">
      <alignment horizontal="left" vertical="center" wrapText="true"/>
    </xf>
    <xf numFmtId="0" fontId="14" fillId="0" borderId="6" xfId="160" applyFont="true" applyBorder="true" applyAlignment="true">
      <alignment horizontal="center" vertical="center"/>
    </xf>
    <xf numFmtId="0" fontId="14" fillId="0" borderId="7" xfId="160" applyFont="true" applyBorder="true" applyAlignment="true">
      <alignment horizontal="center" vertical="center"/>
    </xf>
    <xf numFmtId="184" fontId="14" fillId="0" borderId="1" xfId="160" applyNumberFormat="true" applyFont="true" applyBorder="true" applyAlignment="true">
      <alignment horizontal="center" vertical="center" wrapText="true"/>
    </xf>
    <xf numFmtId="0" fontId="14" fillId="0" borderId="1" xfId="89" applyFont="true" applyBorder="true" applyAlignment="true">
      <alignment horizontal="center" vertical="center"/>
    </xf>
    <xf numFmtId="0" fontId="14" fillId="0" borderId="1" xfId="89" applyFont="true" applyBorder="true" applyAlignment="true">
      <alignment horizontal="left" vertical="center"/>
    </xf>
    <xf numFmtId="184" fontId="14" fillId="0" borderId="1" xfId="89" applyNumberFormat="true" applyFont="true" applyBorder="true" applyAlignment="true">
      <alignment horizontal="center" vertical="center"/>
    </xf>
    <xf numFmtId="0" fontId="33" fillId="0" borderId="1" xfId="89" applyFont="true" applyBorder="true" applyAlignment="true">
      <alignment horizontal="left" vertical="center"/>
    </xf>
    <xf numFmtId="178" fontId="33" fillId="0" borderId="1" xfId="89" applyNumberFormat="true" applyFont="true" applyBorder="true" applyAlignment="true">
      <alignment horizontal="center" vertical="center"/>
    </xf>
    <xf numFmtId="0" fontId="14" fillId="0" borderId="6" xfId="160" applyFont="true" applyBorder="true" applyAlignment="true">
      <alignment horizontal="center" vertical="center" wrapText="true"/>
    </xf>
    <xf numFmtId="0" fontId="14" fillId="0" borderId="7" xfId="160" applyFont="true" applyBorder="true" applyAlignment="true">
      <alignment horizontal="center" vertical="center" wrapText="true"/>
    </xf>
    <xf numFmtId="1" fontId="14" fillId="0" borderId="1" xfId="160" applyNumberFormat="true" applyFont="true" applyBorder="true" applyAlignment="true">
      <alignment horizontal="center" vertical="center" wrapText="true"/>
    </xf>
    <xf numFmtId="0" fontId="14" fillId="0" borderId="1" xfId="160" applyFont="true" applyBorder="true" applyAlignment="true">
      <alignment horizontal="center" vertical="center"/>
    </xf>
    <xf numFmtId="0" fontId="42" fillId="0" borderId="1" xfId="160" applyFont="true" applyBorder="true" applyAlignment="true">
      <alignment vertical="center" wrapText="true"/>
    </xf>
    <xf numFmtId="1" fontId="33" fillId="0" borderId="1" xfId="160" applyNumberFormat="true" applyFont="true" applyBorder="true" applyAlignment="true">
      <alignment horizontal="center" vertical="center"/>
    </xf>
    <xf numFmtId="0" fontId="52" fillId="0" borderId="0" xfId="160" applyFont="true" applyAlignment="true">
      <alignment horizontal="right"/>
    </xf>
    <xf numFmtId="0" fontId="27" fillId="0" borderId="0" xfId="0" applyFont="true" applyFill="true" applyBorder="true" applyAlignment="true" applyProtection="true">
      <alignment horizontal="center" vertical="center"/>
      <protection locked="false"/>
    </xf>
    <xf numFmtId="0" fontId="27" fillId="0" borderId="0" xfId="0" applyFont="true" applyFill="true" applyBorder="true" applyAlignment="true" applyProtection="true">
      <alignment vertical="center" wrapText="true"/>
      <protection locked="false"/>
    </xf>
    <xf numFmtId="0" fontId="27" fillId="0" borderId="0" xfId="0" applyFont="true" applyFill="true" applyBorder="true" applyAlignment="true" applyProtection="true">
      <alignment vertical="center"/>
      <protection locked="false"/>
    </xf>
    <xf numFmtId="0" fontId="16" fillId="2" borderId="0" xfId="135" applyFont="true" applyFill="true" applyAlignment="true">
      <alignment horizontal="left" vertical="center"/>
    </xf>
    <xf numFmtId="0" fontId="27" fillId="2" borderId="0" xfId="135" applyFont="true" applyFill="true" applyAlignment="true">
      <alignment vertical="center" wrapText="true"/>
    </xf>
    <xf numFmtId="177" fontId="27" fillId="2" borderId="0" xfId="135" applyNumberFormat="true" applyFont="true" applyFill="true">
      <alignment vertical="center"/>
    </xf>
    <xf numFmtId="0" fontId="4" fillId="0" borderId="0" xfId="0" applyFont="true" applyFill="true" applyBorder="true" applyAlignment="true" applyProtection="true">
      <alignment horizontal="center" vertical="center" wrapText="true"/>
      <protection locked="false"/>
    </xf>
    <xf numFmtId="0" fontId="4" fillId="0" borderId="0" xfId="0" applyFont="true" applyFill="true" applyBorder="true" applyAlignment="true" applyProtection="true">
      <alignment horizontal="center" vertical="center"/>
      <protection locked="false"/>
    </xf>
    <xf numFmtId="0" fontId="16" fillId="0" borderId="0" xfId="0" applyFont="true" applyFill="true" applyBorder="true" applyAlignment="true" applyProtection="true">
      <alignment horizontal="right" vertical="center"/>
      <protection locked="false"/>
    </xf>
    <xf numFmtId="0" fontId="14" fillId="0" borderId="1" xfId="0" applyFont="true" applyFill="true" applyBorder="true" applyAlignment="true" applyProtection="true">
      <alignment horizontal="center" vertical="center"/>
      <protection locked="false"/>
    </xf>
    <xf numFmtId="0" fontId="14" fillId="0" borderId="1" xfId="0" applyFont="true" applyFill="true" applyBorder="true" applyAlignment="true" applyProtection="true">
      <alignment horizontal="center" vertical="center" wrapText="true"/>
      <protection locked="false"/>
    </xf>
    <xf numFmtId="177" fontId="14" fillId="0" borderId="1" xfId="0" applyNumberFormat="true" applyFont="true" applyFill="true" applyBorder="true" applyAlignment="true" applyProtection="true">
      <alignment horizontal="center" vertical="center" wrapText="true"/>
      <protection locked="false"/>
    </xf>
    <xf numFmtId="178" fontId="14" fillId="0" borderId="1" xfId="0" applyNumberFormat="true" applyFont="true" applyFill="true" applyBorder="true" applyAlignment="true" applyProtection="true">
      <alignment horizontal="center" vertical="center"/>
      <protection locked="false"/>
    </xf>
    <xf numFmtId="177" fontId="14" fillId="0" borderId="1" xfId="16" applyNumberFormat="true" applyFont="true" applyFill="true" applyBorder="true" applyAlignment="true" applyProtection="true">
      <alignment horizontal="left" vertical="center" wrapText="true"/>
      <protection locked="false"/>
    </xf>
    <xf numFmtId="0" fontId="14" fillId="0" borderId="1" xfId="0" applyFont="true" applyFill="true" applyBorder="true" applyAlignment="true" applyProtection="true">
      <alignment vertical="center" wrapText="true"/>
      <protection locked="false"/>
    </xf>
    <xf numFmtId="0" fontId="33" fillId="0" borderId="1" xfId="0" applyFont="true" applyFill="true" applyBorder="true" applyAlignment="true" applyProtection="true">
      <alignment horizontal="center" vertical="center"/>
      <protection locked="false"/>
    </xf>
    <xf numFmtId="0" fontId="42" fillId="0" borderId="1" xfId="0" applyFont="true" applyFill="true" applyBorder="true" applyAlignment="true" applyProtection="true">
      <alignment horizontal="left" vertical="center" wrapText="true"/>
      <protection locked="false"/>
    </xf>
    <xf numFmtId="178" fontId="33" fillId="0" borderId="1" xfId="0" applyNumberFormat="true" applyFont="true" applyFill="true" applyBorder="true" applyAlignment="true" applyProtection="true">
      <alignment horizontal="center" vertical="center"/>
      <protection locked="false"/>
    </xf>
    <xf numFmtId="177" fontId="33" fillId="0" borderId="1" xfId="16" applyNumberFormat="true" applyFont="true" applyFill="true" applyBorder="true" applyAlignment="true" applyProtection="true">
      <alignment horizontal="left" vertical="center" wrapText="true"/>
      <protection locked="false"/>
    </xf>
    <xf numFmtId="0" fontId="33" fillId="0" borderId="1" xfId="0" applyFont="true" applyFill="true" applyBorder="true" applyAlignment="true" applyProtection="true">
      <alignment vertical="center" wrapText="true"/>
      <protection locked="false"/>
    </xf>
    <xf numFmtId="178" fontId="33" fillId="0" borderId="1" xfId="16" applyNumberFormat="true" applyFont="true" applyFill="true" applyBorder="true" applyAlignment="true" applyProtection="true">
      <alignment horizontal="center" vertical="center"/>
      <protection locked="false"/>
    </xf>
    <xf numFmtId="0" fontId="42" fillId="0" borderId="1" xfId="0" applyFont="true" applyFill="true" applyBorder="true" applyAlignment="true" applyProtection="true">
      <alignment vertical="center" wrapText="true"/>
      <protection locked="false"/>
    </xf>
    <xf numFmtId="0" fontId="14" fillId="0" borderId="1" xfId="0" applyFont="true" applyFill="true" applyBorder="true" applyAlignment="true" applyProtection="true">
      <alignment horizontal="left" vertical="center" wrapText="true"/>
      <protection locked="false"/>
    </xf>
    <xf numFmtId="0" fontId="33" fillId="0" borderId="1" xfId="0" applyFont="true" applyFill="true" applyBorder="true" applyAlignment="true" applyProtection="true">
      <alignment horizontal="center" vertical="center" wrapText="true"/>
      <protection locked="false"/>
    </xf>
    <xf numFmtId="0" fontId="55" fillId="0" borderId="1" xfId="0" applyFont="true" applyFill="true" applyBorder="true" applyAlignment="true" applyProtection="true">
      <alignment horizontal="left" vertical="center" wrapText="true"/>
      <protection locked="false"/>
    </xf>
    <xf numFmtId="178" fontId="33" fillId="0" borderId="1" xfId="111" applyNumberFormat="true" applyFont="true" applyFill="true" applyBorder="true" applyAlignment="true" applyProtection="true">
      <alignment horizontal="center" vertical="center"/>
      <protection locked="false"/>
    </xf>
    <xf numFmtId="178" fontId="33" fillId="2" borderId="1" xfId="0" applyNumberFormat="true" applyFont="true" applyFill="true" applyBorder="true" applyAlignment="true" applyProtection="true">
      <alignment horizontal="center" vertical="center"/>
      <protection locked="false"/>
    </xf>
    <xf numFmtId="177" fontId="33" fillId="2" borderId="1" xfId="16" applyNumberFormat="true" applyFont="true" applyFill="true" applyBorder="true" applyAlignment="true" applyProtection="true">
      <alignment horizontal="left" vertical="center" wrapText="true"/>
      <protection locked="false"/>
    </xf>
    <xf numFmtId="0" fontId="15" fillId="0" borderId="1" xfId="0" applyFont="true" applyFill="true" applyBorder="true" applyAlignment="true" applyProtection="true">
      <alignment horizontal="center" vertical="center"/>
      <protection locked="false"/>
    </xf>
    <xf numFmtId="0" fontId="14" fillId="0" borderId="1" xfId="0" applyNumberFormat="true" applyFont="true" applyFill="true" applyBorder="true" applyAlignment="true">
      <alignment horizontal="center" vertical="center" wrapText="true"/>
    </xf>
    <xf numFmtId="0" fontId="40" fillId="0" borderId="1" xfId="0" applyFont="true" applyBorder="true" applyAlignment="true">
      <alignment horizontal="center" vertical="center"/>
    </xf>
    <xf numFmtId="177" fontId="42" fillId="0" borderId="1" xfId="16" applyNumberFormat="true" applyFont="true" applyFill="true" applyBorder="true" applyAlignment="true" applyProtection="true">
      <alignment horizontal="left" vertical="center" wrapText="true"/>
      <protection locked="false"/>
    </xf>
    <xf numFmtId="177" fontId="55" fillId="0" borderId="1" xfId="16" applyNumberFormat="true" applyFont="true" applyFill="true" applyBorder="true" applyAlignment="true" applyProtection="true">
      <alignment horizontal="left" vertical="center" wrapText="true"/>
      <protection locked="false"/>
    </xf>
    <xf numFmtId="0" fontId="56" fillId="0" borderId="0" xfId="0" applyFont="true" applyFill="true" applyBorder="true">
      <alignment vertical="center"/>
    </xf>
    <xf numFmtId="0" fontId="17" fillId="0" borderId="0" xfId="0" applyFont="true" applyFill="true" applyBorder="true" applyAlignment="true">
      <alignment vertical="center"/>
    </xf>
    <xf numFmtId="0" fontId="57" fillId="0" borderId="0" xfId="0" applyFont="true" applyFill="true">
      <alignment vertical="center"/>
    </xf>
    <xf numFmtId="0" fontId="56" fillId="0" borderId="0" xfId="0" applyFont="true" applyFill="true" applyAlignment="true">
      <alignment horizontal="center" vertical="center"/>
    </xf>
    <xf numFmtId="0" fontId="57" fillId="0" borderId="0" xfId="0" applyFont="true" applyFill="true" applyAlignment="true">
      <alignment horizontal="center" vertical="center"/>
    </xf>
    <xf numFmtId="0" fontId="56" fillId="0" borderId="0" xfId="0" applyFont="true" applyFill="true">
      <alignment vertical="center"/>
    </xf>
    <xf numFmtId="0" fontId="17" fillId="0" borderId="0" xfId="0" applyFont="true" applyFill="true" applyBorder="true" applyAlignment="true">
      <alignment horizontal="left" vertical="center"/>
    </xf>
    <xf numFmtId="0" fontId="56" fillId="0" borderId="0" xfId="0" applyFont="true" applyFill="true" applyBorder="true" applyAlignment="true">
      <alignment horizontal="center" vertical="center"/>
    </xf>
    <xf numFmtId="0" fontId="14" fillId="0" borderId="2" xfId="0" applyFont="true" applyFill="true" applyBorder="true" applyAlignment="true">
      <alignment horizontal="center" vertical="center"/>
    </xf>
    <xf numFmtId="0" fontId="15" fillId="0" borderId="2" xfId="0" applyFont="true" applyFill="true" applyBorder="true" applyAlignment="true">
      <alignment horizontal="center" vertical="center" wrapText="true"/>
    </xf>
    <xf numFmtId="0" fontId="14" fillId="0" borderId="1" xfId="0" applyFont="true" applyFill="true" applyBorder="true" applyAlignment="true">
      <alignment horizontal="left" vertical="center"/>
    </xf>
    <xf numFmtId="0" fontId="16" fillId="0" borderId="13" xfId="0" applyFont="true" applyFill="true" applyBorder="true" applyAlignment="true">
      <alignment horizontal="right" vertical="center"/>
    </xf>
    <xf numFmtId="0" fontId="57" fillId="0" borderId="0" xfId="0" applyFont="true" applyFill="true" applyBorder="true">
      <alignment vertical="center"/>
    </xf>
    <xf numFmtId="0" fontId="53" fillId="0" borderId="0" xfId="0" applyFont="true" applyFill="true" applyBorder="true" applyAlignment="true">
      <alignment horizontal="center" vertical="center"/>
    </xf>
    <xf numFmtId="0" fontId="58" fillId="0" borderId="0" xfId="0" applyFont="true" applyFill="true" applyAlignment="true">
      <alignment vertical="center"/>
    </xf>
    <xf numFmtId="0" fontId="39" fillId="0" borderId="0" xfId="0" applyFont="true" applyFill="true" applyAlignment="true">
      <alignment vertical="center"/>
    </xf>
    <xf numFmtId="0" fontId="59" fillId="0" borderId="0" xfId="0" applyFont="true" applyFill="true" applyAlignment="true">
      <alignment vertical="center"/>
    </xf>
    <xf numFmtId="0" fontId="60" fillId="0" borderId="0" xfId="0" applyFont="true" applyFill="true" applyAlignment="true">
      <alignment vertical="center"/>
    </xf>
    <xf numFmtId="178" fontId="12" fillId="0" borderId="0" xfId="0" applyNumberFormat="true" applyFont="true" applyFill="true" applyAlignment="true">
      <alignment horizontal="left" vertical="center" wrapText="true"/>
    </xf>
    <xf numFmtId="0" fontId="37" fillId="0" borderId="0" xfId="0" applyFont="true" applyFill="true" applyAlignment="true">
      <alignment vertical="center"/>
    </xf>
    <xf numFmtId="178" fontId="61" fillId="0" borderId="0" xfId="0" applyNumberFormat="true" applyFont="true" applyFill="true" applyAlignment="true">
      <alignment horizontal="center" vertical="center" wrapText="true"/>
    </xf>
    <xf numFmtId="178" fontId="58" fillId="0" borderId="0" xfId="0" applyNumberFormat="true" applyFont="true" applyFill="true" applyAlignment="true">
      <alignment horizontal="center" vertical="center" wrapText="true"/>
    </xf>
    <xf numFmtId="178" fontId="39" fillId="0" borderId="0" xfId="0" applyNumberFormat="true" applyFont="true" applyFill="true" applyAlignment="true">
      <alignment horizontal="center" vertical="center" wrapText="true"/>
    </xf>
    <xf numFmtId="0" fontId="47" fillId="4" borderId="1" xfId="0" applyFont="true" applyFill="true" applyBorder="true" applyAlignment="true">
      <alignment horizontal="center" vertical="center" wrapText="true"/>
    </xf>
    <xf numFmtId="178" fontId="62" fillId="0" borderId="1" xfId="0" applyNumberFormat="true" applyFont="true" applyFill="true" applyBorder="true" applyAlignment="true">
      <alignment horizontal="center" vertical="center" wrapText="true"/>
    </xf>
    <xf numFmtId="178" fontId="47" fillId="0" borderId="1" xfId="0" applyNumberFormat="true" applyFont="true" applyFill="true" applyBorder="true" applyAlignment="true">
      <alignment horizontal="center" vertical="center" wrapText="true"/>
    </xf>
    <xf numFmtId="0" fontId="47" fillId="4" borderId="2" xfId="0" applyFont="true" applyFill="true" applyBorder="true" applyAlignment="true">
      <alignment horizontal="center" vertical="center" wrapText="true"/>
    </xf>
    <xf numFmtId="0" fontId="63" fillId="0" borderId="1" xfId="0" applyFont="true" applyFill="true" applyBorder="true" applyAlignment="true">
      <alignment horizontal="center" vertical="center" wrapText="true"/>
    </xf>
    <xf numFmtId="0" fontId="20" fillId="0" borderId="1" xfId="0" applyFont="true" applyFill="true" applyBorder="true" applyAlignment="true">
      <alignment horizontal="left" vertical="center" wrapText="true"/>
    </xf>
    <xf numFmtId="0" fontId="20" fillId="0" borderId="7" xfId="0" applyFont="true" applyFill="true" applyBorder="true" applyAlignment="true">
      <alignment horizontal="center" vertical="center" wrapText="true"/>
    </xf>
    <xf numFmtId="0" fontId="20" fillId="0" borderId="1" xfId="0" applyFont="true" applyFill="true" applyBorder="true" applyAlignment="true">
      <alignment horizontal="center" vertical="center" wrapText="true"/>
    </xf>
    <xf numFmtId="0" fontId="64" fillId="0" borderId="1" xfId="0" applyFont="true" applyFill="true" applyBorder="true" applyAlignment="true">
      <alignment horizontal="left" vertical="center" wrapText="true"/>
    </xf>
    <xf numFmtId="0" fontId="64" fillId="0" borderId="7" xfId="0" applyFont="true" applyFill="true" applyBorder="true" applyAlignment="true">
      <alignment horizontal="center" vertical="center" wrapText="true"/>
    </xf>
    <xf numFmtId="0" fontId="64" fillId="0" borderId="1" xfId="0" applyFont="true" applyFill="true" applyBorder="true" applyAlignment="true">
      <alignment horizontal="center" vertical="center" wrapText="true"/>
    </xf>
    <xf numFmtId="0" fontId="63" fillId="0" borderId="2" xfId="0" applyFont="true" applyFill="true" applyBorder="true" applyAlignment="true">
      <alignment horizontal="center" vertical="center" wrapText="true"/>
    </xf>
    <xf numFmtId="0" fontId="63" fillId="0" borderId="3" xfId="0" applyFont="true" applyFill="true" applyBorder="true" applyAlignment="true">
      <alignment horizontal="center" vertical="center" wrapText="true"/>
    </xf>
    <xf numFmtId="0" fontId="63" fillId="0" borderId="4" xfId="0" applyFont="true" applyFill="true" applyBorder="true" applyAlignment="true">
      <alignment horizontal="center" vertical="center" wrapText="true"/>
    </xf>
    <xf numFmtId="0" fontId="20" fillId="0" borderId="1" xfId="0" applyFont="true" applyFill="true" applyBorder="true" applyAlignment="true">
      <alignment horizontal="left" vertical="top" wrapText="true"/>
    </xf>
    <xf numFmtId="178" fontId="12" fillId="0" borderId="0" xfId="0" applyNumberFormat="true" applyFont="true" applyFill="true" applyAlignment="true">
      <alignment horizontal="center" vertical="center" wrapText="true"/>
    </xf>
    <xf numFmtId="0" fontId="20" fillId="0" borderId="1" xfId="0" applyFont="true" applyFill="true" applyBorder="true" applyAlignment="true">
      <alignment horizontal="center" vertical="center"/>
    </xf>
    <xf numFmtId="0" fontId="20" fillId="0" borderId="1" xfId="0" applyFont="true" applyFill="true" applyBorder="true" applyAlignment="true">
      <alignment vertical="center" wrapText="true"/>
    </xf>
    <xf numFmtId="0" fontId="9" fillId="0" borderId="0" xfId="17" applyFont="true" applyAlignment="true">
      <alignment vertical="center"/>
    </xf>
    <xf numFmtId="0" fontId="10" fillId="0" borderId="0" xfId="17" applyFont="true" applyAlignment="true">
      <alignment horizontal="center" vertical="center"/>
    </xf>
    <xf numFmtId="0" fontId="10" fillId="0" borderId="0" xfId="17" applyFont="true" applyAlignment="true">
      <alignment vertical="center"/>
    </xf>
    <xf numFmtId="0" fontId="16" fillId="0" borderId="0" xfId="135" applyFont="true" applyAlignment="true">
      <alignment horizontal="left" vertical="center"/>
    </xf>
    <xf numFmtId="0" fontId="11" fillId="0" borderId="0" xfId="135" applyFont="true">
      <alignment vertical="center"/>
    </xf>
    <xf numFmtId="177" fontId="11" fillId="0" borderId="0" xfId="135" applyNumberFormat="true" applyFont="true" applyAlignment="true">
      <alignment horizontal="center" vertical="center"/>
    </xf>
    <xf numFmtId="177" fontId="4" fillId="0" borderId="0" xfId="19" applyNumberFormat="true" applyFont="true" applyAlignment="true">
      <alignment horizontal="center" vertical="center" wrapText="true"/>
    </xf>
    <xf numFmtId="177" fontId="17" fillId="0" borderId="0" xfId="19" applyNumberFormat="true" applyFont="true" applyAlignment="true">
      <alignment horizontal="center" vertical="center" wrapText="true"/>
    </xf>
    <xf numFmtId="177" fontId="17" fillId="0" borderId="13" xfId="19" applyNumberFormat="true" applyFont="true" applyBorder="true" applyAlignment="true">
      <alignment horizontal="right" vertical="center" wrapText="true"/>
    </xf>
    <xf numFmtId="0" fontId="14" fillId="0" borderId="1" xfId="19" applyFont="true" applyBorder="true" applyAlignment="true">
      <alignment horizontal="center" vertical="center"/>
    </xf>
    <xf numFmtId="0" fontId="14" fillId="0" borderId="1" xfId="19" applyFont="true" applyBorder="true" applyAlignment="true">
      <alignment horizontal="center" vertical="center" wrapText="true"/>
    </xf>
    <xf numFmtId="0" fontId="15" fillId="0" borderId="1" xfId="128" applyNumberFormat="true" applyFont="true" applyFill="true" applyBorder="true" applyAlignment="true">
      <alignment horizontal="center" vertical="center" wrapText="true"/>
    </xf>
    <xf numFmtId="0" fontId="14" fillId="0" borderId="6" xfId="19" applyFont="true" applyBorder="true" applyAlignment="true">
      <alignment horizontal="left" vertical="center" wrapText="true"/>
    </xf>
    <xf numFmtId="0" fontId="14" fillId="0" borderId="7" xfId="19" applyFont="true" applyBorder="true" applyAlignment="true">
      <alignment horizontal="left" vertical="center" wrapText="true"/>
    </xf>
    <xf numFmtId="184" fontId="14" fillId="0" borderId="1" xfId="17" applyNumberFormat="true" applyFont="true" applyBorder="true" applyAlignment="true">
      <alignment horizontal="center" vertical="center"/>
    </xf>
    <xf numFmtId="0" fontId="14" fillId="0" borderId="1" xfId="0" applyFont="true" applyBorder="true" applyAlignment="true">
      <alignment horizontal="center" vertical="center" wrapText="true"/>
    </xf>
    <xf numFmtId="0" fontId="14" fillId="0" borderId="6" xfId="0" applyFont="true" applyBorder="true" applyAlignment="true">
      <alignment horizontal="left" vertical="center" wrapText="true"/>
    </xf>
    <xf numFmtId="0" fontId="14" fillId="0" borderId="7" xfId="0" applyFont="true" applyBorder="true" applyAlignment="true">
      <alignment horizontal="left" vertical="center" wrapText="true"/>
    </xf>
    <xf numFmtId="184" fontId="14" fillId="0" borderId="1" xfId="0" applyNumberFormat="true" applyFont="true" applyBorder="true" applyAlignment="true">
      <alignment horizontal="center" vertical="center"/>
    </xf>
    <xf numFmtId="0" fontId="15" fillId="0" borderId="6" xfId="0" applyFont="true" applyFill="true" applyBorder="true" applyAlignment="true">
      <alignment horizontal="left" vertical="center" wrapText="true"/>
    </xf>
    <xf numFmtId="0" fontId="15" fillId="0" borderId="7" xfId="0" applyFont="true" applyFill="true" applyBorder="true" applyAlignment="true">
      <alignment horizontal="left" vertical="center" wrapText="true"/>
    </xf>
    <xf numFmtId="1" fontId="47" fillId="0" borderId="1" xfId="0" applyNumberFormat="true" applyFont="true" applyFill="true" applyBorder="true" applyAlignment="true">
      <alignment horizontal="center" vertical="center"/>
    </xf>
    <xf numFmtId="0" fontId="41" fillId="0" borderId="1" xfId="0" applyFont="true" applyFill="true" applyBorder="true" applyAlignment="true">
      <alignment horizontal="center" vertical="center"/>
    </xf>
    <xf numFmtId="0" fontId="48" fillId="0" borderId="1" xfId="0" applyFont="true" applyFill="true" applyBorder="true">
      <alignment vertical="center"/>
    </xf>
    <xf numFmtId="0" fontId="33" fillId="0" borderId="1" xfId="0" applyFont="true" applyFill="true" applyBorder="true" applyAlignment="true">
      <alignment horizontal="justify" vertical="center" wrapText="true"/>
    </xf>
    <xf numFmtId="0" fontId="41" fillId="0" borderId="1" xfId="0" applyFont="true" applyFill="true" applyBorder="true">
      <alignment vertical="center"/>
    </xf>
    <xf numFmtId="0" fontId="42" fillId="0" borderId="1" xfId="0" applyFont="true" applyFill="true" applyBorder="true" applyAlignment="true">
      <alignment horizontal="justify" vertical="center" wrapText="true"/>
    </xf>
    <xf numFmtId="0" fontId="62" fillId="0" borderId="1" xfId="147" applyFont="true" applyFill="true" applyBorder="true" applyAlignment="true">
      <alignment horizontal="center" vertical="center"/>
    </xf>
    <xf numFmtId="0" fontId="47" fillId="0" borderId="6" xfId="147" applyFont="true" applyFill="true" applyBorder="true" applyAlignment="true">
      <alignment horizontal="left" vertical="center"/>
    </xf>
    <xf numFmtId="0" fontId="47" fillId="0" borderId="7" xfId="147" applyFont="true" applyFill="true" applyBorder="true" applyAlignment="true">
      <alignment horizontal="left" vertical="center"/>
    </xf>
    <xf numFmtId="0" fontId="47" fillId="0" borderId="1" xfId="0" applyFont="true" applyFill="true" applyBorder="true" applyAlignment="true">
      <alignment horizontal="center" vertical="center"/>
    </xf>
    <xf numFmtId="0" fontId="41" fillId="0" borderId="1" xfId="0" applyFont="true" applyFill="true" applyBorder="true" applyAlignment="true">
      <alignment vertical="center" wrapText="true"/>
    </xf>
    <xf numFmtId="0" fontId="47" fillId="0" borderId="6" xfId="147" applyFont="true" applyFill="true" applyBorder="true" applyAlignment="true">
      <alignment horizontal="left" vertical="center" wrapText="true"/>
    </xf>
    <xf numFmtId="0" fontId="47" fillId="0" borderId="7" xfId="147" applyFont="true" applyFill="true" applyBorder="true" applyAlignment="true">
      <alignment horizontal="left" vertical="center" wrapText="true"/>
    </xf>
    <xf numFmtId="0" fontId="42" fillId="0" borderId="1" xfId="0" applyFont="true" applyFill="true" applyBorder="true" applyAlignment="true">
      <alignment horizontal="left" vertical="center" wrapText="true"/>
    </xf>
    <xf numFmtId="0" fontId="33" fillId="0" borderId="1" xfId="0" applyFont="true" applyFill="true" applyBorder="true" applyAlignment="true">
      <alignment horizontal="left" vertical="center" wrapText="true"/>
    </xf>
    <xf numFmtId="0" fontId="33" fillId="0" borderId="1" xfId="0" applyFont="true" applyFill="true" applyBorder="true" applyAlignment="true">
      <alignment horizontal="center" vertical="center" wrapText="true"/>
    </xf>
    <xf numFmtId="0" fontId="47" fillId="0" borderId="1" xfId="147" applyFont="true" applyFill="true" applyBorder="true" applyAlignment="true">
      <alignment horizontal="left" vertical="center"/>
    </xf>
    <xf numFmtId="178" fontId="47" fillId="0" borderId="1" xfId="0" applyNumberFormat="true" applyFont="true" applyFill="true" applyBorder="true" applyAlignment="true">
      <alignment horizontal="center" vertical="center"/>
    </xf>
    <xf numFmtId="0" fontId="42" fillId="0" borderId="1" xfId="141" applyFont="true" applyFill="true" applyBorder="true" applyAlignment="true">
      <alignment horizontal="left" vertical="center" wrapText="true"/>
    </xf>
    <xf numFmtId="0" fontId="33" fillId="0" borderId="1" xfId="141" applyFont="true" applyFill="true" applyBorder="true" applyAlignment="true">
      <alignment horizontal="left" vertical="center"/>
    </xf>
    <xf numFmtId="178" fontId="33" fillId="0" borderId="1" xfId="141" applyNumberFormat="true" applyFont="true" applyFill="true" applyBorder="true" applyAlignment="true">
      <alignment horizontal="center" vertical="center" wrapText="true"/>
    </xf>
    <xf numFmtId="0" fontId="33" fillId="0" borderId="1" xfId="141" applyFont="true" applyFill="true" applyBorder="true" applyAlignment="true">
      <alignment horizontal="left" vertical="center" wrapText="true"/>
    </xf>
    <xf numFmtId="0" fontId="42" fillId="0" borderId="1" xfId="0" applyFont="true" applyFill="true" applyBorder="true" applyAlignment="true">
      <alignment vertical="center" wrapText="true"/>
    </xf>
    <xf numFmtId="0" fontId="42" fillId="0" borderId="2" xfId="0" applyFont="true" applyFill="true" applyBorder="true" applyAlignment="true">
      <alignment horizontal="left" vertical="center" wrapText="true"/>
    </xf>
    <xf numFmtId="0" fontId="42" fillId="0" borderId="3" xfId="0" applyFont="true" applyFill="true" applyBorder="true" applyAlignment="true">
      <alignment horizontal="left" vertical="center" wrapText="true"/>
    </xf>
    <xf numFmtId="0" fontId="48" fillId="0" borderId="1" xfId="0" applyFont="true" applyFill="true" applyBorder="true" applyAlignment="true">
      <alignment horizontal="left" vertical="center"/>
    </xf>
    <xf numFmtId="0" fontId="42" fillId="0" borderId="1" xfId="0" applyFont="true" applyFill="true" applyBorder="true" applyAlignment="true">
      <alignment horizontal="left" vertical="center"/>
    </xf>
    <xf numFmtId="0" fontId="62" fillId="0" borderId="1" xfId="147" applyFont="true" applyFill="true" applyBorder="true">
      <alignment vertical="center"/>
    </xf>
    <xf numFmtId="0" fontId="48" fillId="0" borderId="1" xfId="147" applyFont="true" applyFill="true" applyBorder="true">
      <alignment vertical="center"/>
    </xf>
    <xf numFmtId="0" fontId="65" fillId="0" borderId="1" xfId="0" applyFont="true" applyFill="true" applyBorder="true">
      <alignment vertical="center"/>
    </xf>
    <xf numFmtId="0" fontId="25" fillId="0" borderId="0" xfId="0" applyFont="true">
      <alignment vertical="center"/>
    </xf>
    <xf numFmtId="0" fontId="25" fillId="0" borderId="0" xfId="147" applyFont="true" applyFill="true" applyAlignment="true">
      <alignment horizontal="center" vertical="center"/>
    </xf>
    <xf numFmtId="0" fontId="25" fillId="0" borderId="0" xfId="147" applyFont="true" applyFill="true">
      <alignment vertical="center"/>
    </xf>
    <xf numFmtId="0" fontId="25" fillId="0" borderId="0" xfId="147" applyFont="true" applyFill="true" applyAlignment="true">
      <alignment vertical="center" wrapText="true"/>
    </xf>
    <xf numFmtId="0" fontId="16" fillId="2" borderId="0" xfId="147" applyFont="true" applyFill="true" applyAlignment="true">
      <alignment horizontal="left" vertical="center"/>
    </xf>
    <xf numFmtId="0" fontId="25" fillId="2" borderId="0" xfId="147" applyFont="true" applyFill="true" applyAlignment="true">
      <alignment vertical="center" wrapText="true"/>
    </xf>
    <xf numFmtId="0" fontId="25" fillId="2" borderId="0" xfId="147" applyFont="true" applyFill="true" applyAlignment="true">
      <alignment horizontal="center" vertical="center"/>
    </xf>
    <xf numFmtId="0" fontId="17" fillId="2" borderId="0" xfId="128" applyNumberFormat="true" applyFont="true" applyFill="true" applyBorder="true" applyAlignment="true">
      <alignment horizontal="center" vertical="center" wrapText="true"/>
    </xf>
    <xf numFmtId="0" fontId="17" fillId="2" borderId="13" xfId="128" applyNumberFormat="true" applyFont="true" applyFill="true" applyBorder="true" applyAlignment="true">
      <alignment horizontal="right" vertical="center" wrapText="true"/>
    </xf>
    <xf numFmtId="0" fontId="14" fillId="2" borderId="1" xfId="128" applyNumberFormat="true" applyFont="true" applyFill="true" applyBorder="true" applyAlignment="true">
      <alignment horizontal="center" vertical="center" wrapText="true"/>
    </xf>
    <xf numFmtId="0" fontId="15" fillId="2" borderId="1" xfId="128" applyNumberFormat="true" applyFont="true" applyFill="true" applyBorder="true" applyAlignment="true">
      <alignment horizontal="center" vertical="center" wrapText="true"/>
    </xf>
    <xf numFmtId="0" fontId="14" fillId="2" borderId="1" xfId="128" applyNumberFormat="true" applyFont="true" applyFill="true" applyBorder="true" applyAlignment="true">
      <alignment horizontal="left" vertical="center" wrapText="true"/>
    </xf>
    <xf numFmtId="184" fontId="14" fillId="2" borderId="1" xfId="0" applyNumberFormat="true" applyFont="true" applyFill="true" applyBorder="true" applyAlignment="true">
      <alignment horizontal="center" vertical="center" wrapText="true"/>
    </xf>
    <xf numFmtId="0" fontId="14" fillId="2" borderId="1" xfId="0" applyFont="true" applyFill="true" applyBorder="true" applyAlignment="true">
      <alignment horizontal="left" vertical="center" wrapText="true"/>
    </xf>
    <xf numFmtId="0" fontId="15" fillId="0" borderId="1" xfId="0" applyFont="true" applyFill="true" applyBorder="true" applyAlignment="true">
      <alignment horizontal="left" vertical="center" wrapText="true"/>
    </xf>
    <xf numFmtId="0" fontId="14" fillId="0" borderId="1" xfId="0" applyFont="true" applyFill="true" applyBorder="true" applyAlignment="true">
      <alignment horizontal="left" vertical="center" wrapText="true"/>
    </xf>
    <xf numFmtId="178" fontId="14" fillId="0" borderId="1" xfId="0" applyNumberFormat="true" applyFont="true" applyFill="true" applyBorder="true" applyAlignment="true">
      <alignment horizontal="center" vertical="center"/>
    </xf>
    <xf numFmtId="0" fontId="42" fillId="0" borderId="1" xfId="147" applyFont="true" applyFill="true" applyBorder="true" applyAlignment="true">
      <alignment horizontal="left" vertical="center"/>
    </xf>
    <xf numFmtId="0" fontId="33" fillId="0" borderId="1" xfId="147" applyFont="true" applyFill="true" applyBorder="true" applyAlignment="true">
      <alignment horizontal="left" vertical="center"/>
    </xf>
    <xf numFmtId="184" fontId="33" fillId="0" borderId="1" xfId="0" applyNumberFormat="true" applyFont="true" applyFill="true" applyBorder="true" applyAlignment="true">
      <alignment horizontal="center" vertical="center"/>
    </xf>
    <xf numFmtId="0" fontId="15" fillId="0" borderId="1" xfId="147" applyFont="true" applyFill="true" applyBorder="true" applyAlignment="true">
      <alignment horizontal="center" vertical="center"/>
    </xf>
    <xf numFmtId="0" fontId="15" fillId="0" borderId="1" xfId="147" applyFont="true" applyFill="true" applyBorder="true" applyAlignment="true">
      <alignment horizontal="left" vertical="center"/>
    </xf>
    <xf numFmtId="0" fontId="14" fillId="0" borderId="1" xfId="147" applyFont="true" applyFill="true" applyBorder="true" applyAlignment="true">
      <alignment horizontal="left" vertical="center"/>
    </xf>
    <xf numFmtId="0" fontId="21" fillId="0" borderId="1" xfId="0" applyFont="true" applyFill="true" applyBorder="true" applyAlignment="true">
      <alignment horizontal="left" vertical="center" wrapText="true"/>
    </xf>
    <xf numFmtId="0" fontId="21" fillId="0" borderId="1" xfId="9" applyFont="true" applyFill="true" applyBorder="true" applyAlignment="true">
      <alignment horizontal="left" vertical="center" wrapText="true"/>
    </xf>
    <xf numFmtId="0" fontId="66" fillId="0" borderId="0" xfId="0" applyFont="true">
      <alignment vertical="center"/>
    </xf>
    <xf numFmtId="0" fontId="42" fillId="0" borderId="1" xfId="11" applyFont="true" applyFill="true" applyBorder="true" applyAlignment="true">
      <alignment horizontal="left" vertical="center" wrapText="true"/>
    </xf>
    <xf numFmtId="0" fontId="42" fillId="2" borderId="1" xfId="0" applyFont="true" applyFill="true" applyBorder="true" applyAlignment="true">
      <alignment horizontal="left" vertical="center" wrapText="true"/>
    </xf>
    <xf numFmtId="0" fontId="42" fillId="0" borderId="2" xfId="0" applyFont="true" applyFill="true" applyBorder="true" applyAlignment="true">
      <alignment horizontal="left" vertical="center"/>
    </xf>
    <xf numFmtId="0" fontId="42" fillId="0" borderId="4" xfId="0" applyFont="true" applyFill="true" applyBorder="true" applyAlignment="true">
      <alignment horizontal="left" vertical="center"/>
    </xf>
    <xf numFmtId="0" fontId="42" fillId="0" borderId="1" xfId="15" applyFont="true" applyFill="true" applyBorder="true" applyAlignment="true">
      <alignment horizontal="left" vertical="center" wrapText="true"/>
    </xf>
    <xf numFmtId="0" fontId="42" fillId="0" borderId="1" xfId="15" applyFont="true" applyFill="true" applyBorder="true" applyAlignment="true">
      <alignment vertical="center" wrapText="true"/>
    </xf>
    <xf numFmtId="0" fontId="42" fillId="0" borderId="1" xfId="147" applyFont="true" applyFill="true" applyBorder="true" applyAlignment="true">
      <alignment horizontal="left" vertical="center" wrapText="true"/>
    </xf>
    <xf numFmtId="0" fontId="33" fillId="0" borderId="1" xfId="147" applyFont="true" applyFill="true" applyBorder="true" applyAlignment="true">
      <alignment horizontal="left" vertical="center" wrapText="true"/>
    </xf>
    <xf numFmtId="0" fontId="42" fillId="0" borderId="1" xfId="147" applyFont="true" applyFill="true" applyBorder="true" applyAlignment="true">
      <alignment vertical="center"/>
    </xf>
    <xf numFmtId="0" fontId="42" fillId="0" borderId="2" xfId="147" applyFont="true" applyFill="true" applyBorder="true" applyAlignment="true">
      <alignment horizontal="left" vertical="center"/>
    </xf>
    <xf numFmtId="0" fontId="42" fillId="0" borderId="3" xfId="147" applyFont="true" applyFill="true" applyBorder="true" applyAlignment="true">
      <alignment horizontal="left" vertical="center"/>
    </xf>
    <xf numFmtId="0" fontId="42" fillId="0" borderId="4" xfId="147" applyFont="true" applyFill="true" applyBorder="true" applyAlignment="true">
      <alignment horizontal="left" vertical="center"/>
    </xf>
    <xf numFmtId="178" fontId="33" fillId="0" borderId="1" xfId="0" applyNumberFormat="true" applyFont="true" applyFill="true" applyBorder="true" applyAlignment="true">
      <alignment horizontal="center" vertical="center" wrapText="true"/>
    </xf>
    <xf numFmtId="178" fontId="33" fillId="0" borderId="1" xfId="0" applyNumberFormat="true" applyFont="true" applyFill="true" applyBorder="true" applyAlignment="true">
      <alignment horizontal="center" vertical="center"/>
    </xf>
    <xf numFmtId="178" fontId="33" fillId="2" borderId="1" xfId="0" applyNumberFormat="true" applyFont="true" applyFill="true" applyBorder="true" applyAlignment="true">
      <alignment horizontal="center" vertical="center"/>
    </xf>
    <xf numFmtId="0" fontId="14" fillId="0" borderId="1" xfId="147" applyFont="true" applyFill="true" applyBorder="true" applyAlignment="true">
      <alignment horizontal="center" vertical="center"/>
    </xf>
    <xf numFmtId="0" fontId="42" fillId="0" borderId="1" xfId="160" applyFont="true" applyBorder="true"/>
    <xf numFmtId="0" fontId="67" fillId="0" borderId="1" xfId="0" applyFont="true" applyFill="true" applyBorder="true" applyAlignment="true">
      <alignment horizontal="left" vertical="center"/>
    </xf>
    <xf numFmtId="0" fontId="25" fillId="0" borderId="1" xfId="0" applyFont="true" applyFill="true" applyBorder="true" applyAlignment="true">
      <alignment horizontal="left" vertical="center"/>
    </xf>
    <xf numFmtId="0" fontId="25" fillId="0" borderId="2" xfId="0" applyFont="true" applyFill="true" applyBorder="true" applyAlignment="true">
      <alignment horizontal="center" vertical="center"/>
    </xf>
    <xf numFmtId="0" fontId="48" fillId="0" borderId="1" xfId="0" applyFont="true" applyBorder="true">
      <alignment vertical="center"/>
    </xf>
    <xf numFmtId="0" fontId="25" fillId="0" borderId="3" xfId="0" applyFont="true" applyFill="true" applyBorder="true" applyAlignment="true">
      <alignment horizontal="center" vertical="center"/>
    </xf>
    <xf numFmtId="0" fontId="25" fillId="0" borderId="4" xfId="0" applyFont="true" applyFill="true" applyBorder="true" applyAlignment="true">
      <alignment horizontal="center" vertical="center"/>
    </xf>
    <xf numFmtId="0" fontId="48" fillId="0" borderId="1" xfId="0" applyFont="true" applyBorder="true" applyAlignment="true">
      <alignment vertical="center" wrapText="true"/>
    </xf>
    <xf numFmtId="0" fontId="26" fillId="2" borderId="0" xfId="0" applyFont="true" applyFill="true">
      <alignment vertical="center"/>
    </xf>
    <xf numFmtId="0" fontId="12" fillId="2" borderId="0" xfId="0" applyFont="true" applyFill="true" applyAlignment="true">
      <alignment horizontal="left" wrapText="true"/>
    </xf>
    <xf numFmtId="0" fontId="27" fillId="2" borderId="0" xfId="0" applyFont="true" applyFill="true" applyAlignment="true">
      <alignment horizontal="left" vertical="center"/>
    </xf>
    <xf numFmtId="0" fontId="17" fillId="2" borderId="0" xfId="0" applyFont="true" applyFill="true">
      <alignment vertical="center"/>
    </xf>
    <xf numFmtId="0" fontId="62" fillId="2" borderId="1" xfId="0" applyFont="true" applyFill="true" applyBorder="true" applyAlignment="true">
      <alignment horizontal="center" vertical="center" wrapText="true"/>
    </xf>
    <xf numFmtId="0" fontId="14" fillId="2" borderId="1" xfId="0" applyFont="true" applyFill="true" applyBorder="true" applyAlignment="true">
      <alignment vertical="center"/>
    </xf>
    <xf numFmtId="184" fontId="14" fillId="2" borderId="1" xfId="0" applyNumberFormat="true" applyFont="true" applyFill="true" applyBorder="true" applyAlignment="true">
      <alignment horizontal="center" vertical="center"/>
    </xf>
    <xf numFmtId="0" fontId="33" fillId="2" borderId="1" xfId="0" applyFont="true" applyFill="true" applyBorder="true" applyAlignment="true">
      <alignment vertical="center"/>
    </xf>
    <xf numFmtId="178" fontId="41" fillId="2" borderId="1" xfId="0" applyNumberFormat="true" applyFont="true" applyFill="true" applyBorder="true" applyAlignment="true">
      <alignment horizontal="center" vertical="center"/>
    </xf>
    <xf numFmtId="184" fontId="33" fillId="2" borderId="1" xfId="0" applyNumberFormat="true" applyFont="true" applyFill="true" applyBorder="true" applyAlignment="true">
      <alignment horizontal="center" vertical="center"/>
    </xf>
    <xf numFmtId="0" fontId="33" fillId="2" borderId="1" xfId="0" applyFont="true" applyFill="true" applyBorder="true" applyAlignment="true">
      <alignment vertical="center" wrapText="true"/>
    </xf>
    <xf numFmtId="0" fontId="17" fillId="2" borderId="0" xfId="0" applyFont="true" applyFill="true" applyAlignment="true">
      <alignment horizontal="right" vertical="center" wrapText="true"/>
    </xf>
    <xf numFmtId="0" fontId="68" fillId="2" borderId="1" xfId="0" applyFont="true" applyFill="true" applyBorder="true" applyAlignment="true">
      <alignment vertical="center"/>
    </xf>
    <xf numFmtId="0" fontId="47" fillId="2" borderId="1" xfId="0" applyFont="true" applyFill="true" applyBorder="true" applyAlignment="true">
      <alignment horizontal="center" vertical="center" wrapText="true"/>
    </xf>
    <xf numFmtId="0" fontId="65" fillId="0" borderId="0" xfId="0" applyFont="true" applyFill="true" applyBorder="true" applyAlignment="true"/>
    <xf numFmtId="0" fontId="69" fillId="0" borderId="0" xfId="0" applyFont="true" applyFill="true" applyBorder="true" applyAlignment="true"/>
    <xf numFmtId="0" fontId="70" fillId="0" borderId="0" xfId="0" applyFont="true" applyFill="true" applyBorder="true" applyAlignment="true"/>
    <xf numFmtId="0" fontId="45" fillId="0" borderId="0" xfId="0" applyFont="true" applyFill="true" applyAlignment="true">
      <alignment wrapText="true"/>
    </xf>
    <xf numFmtId="0" fontId="12" fillId="0" borderId="0" xfId="0" applyFont="true" applyFill="true" applyAlignment="true">
      <alignment horizontal="left" wrapText="true"/>
    </xf>
    <xf numFmtId="0" fontId="0" fillId="0" borderId="0" xfId="0" applyFont="true" applyFill="true" applyAlignment="true">
      <alignment wrapText="true"/>
    </xf>
    <xf numFmtId="0" fontId="4" fillId="0" borderId="0" xfId="0" applyFont="true" applyBorder="true" applyAlignment="true">
      <alignment horizontal="center" vertical="center" wrapText="true"/>
    </xf>
    <xf numFmtId="0" fontId="36" fillId="0" borderId="0" xfId="0" applyFont="true" applyBorder="true" applyAlignment="true">
      <alignment horizontal="center" vertical="center" wrapText="true"/>
    </xf>
    <xf numFmtId="0" fontId="14" fillId="0" borderId="2" xfId="0" applyFont="true" applyFill="true" applyBorder="true" applyAlignment="true">
      <alignment horizontal="center" vertical="center" wrapText="true"/>
    </xf>
    <xf numFmtId="0" fontId="14" fillId="0" borderId="4" xfId="0" applyFont="true" applyFill="true" applyBorder="true" applyAlignment="true">
      <alignment horizontal="center" vertical="center" wrapText="true"/>
    </xf>
    <xf numFmtId="0" fontId="14" fillId="0" borderId="6" xfId="0" applyFont="true" applyFill="true" applyBorder="true" applyAlignment="true">
      <alignment horizontal="center" vertical="center" wrapText="true"/>
    </xf>
    <xf numFmtId="0" fontId="14" fillId="0" borderId="12" xfId="0" applyFont="true" applyFill="true" applyBorder="true" applyAlignment="true">
      <alignment horizontal="center" vertical="center" wrapText="true"/>
    </xf>
    <xf numFmtId="1" fontId="14" fillId="0" borderId="1" xfId="0" applyNumberFormat="true" applyFont="true" applyFill="true" applyBorder="true" applyAlignment="true">
      <alignment horizontal="center" vertical="center" wrapText="true"/>
    </xf>
    <xf numFmtId="0" fontId="42" fillId="0" borderId="1" xfId="12" applyFont="true" applyBorder="true" applyAlignment="true" applyProtection="true">
      <alignment horizontal="center" vertical="center" wrapText="true"/>
      <protection locked="false"/>
    </xf>
    <xf numFmtId="176" fontId="33" fillId="0" borderId="1" xfId="0" applyNumberFormat="true" applyFont="true" applyBorder="true" applyAlignment="true">
      <alignment horizontal="center" vertical="center" wrapText="true"/>
    </xf>
    <xf numFmtId="0" fontId="33" fillId="0" borderId="1" xfId="12" applyFont="true" applyBorder="true" applyAlignment="true" applyProtection="true">
      <alignment horizontal="center" vertical="center" wrapText="true"/>
      <protection locked="false"/>
    </xf>
    <xf numFmtId="0" fontId="42" fillId="0" borderId="1" xfId="0" applyFont="true" applyBorder="true" applyAlignment="true" applyProtection="true">
      <alignment horizontal="center" vertical="center" wrapText="true"/>
      <protection locked="false"/>
    </xf>
    <xf numFmtId="0" fontId="48" fillId="0" borderId="1" xfId="0" applyFont="true" applyBorder="true" applyAlignment="true">
      <alignment horizontal="center" vertical="center" wrapText="true"/>
    </xf>
    <xf numFmtId="176" fontId="41" fillId="0" borderId="1" xfId="0" applyNumberFormat="true" applyFont="true" applyBorder="true" applyAlignment="true">
      <alignment horizontal="center" vertical="center" wrapText="true"/>
    </xf>
    <xf numFmtId="0" fontId="46" fillId="0" borderId="1" xfId="0" applyFont="true" applyBorder="true" applyAlignment="true" applyProtection="true">
      <alignment horizontal="center" vertical="center" wrapText="true"/>
      <protection locked="false"/>
    </xf>
    <xf numFmtId="176" fontId="33" fillId="0" borderId="1" xfId="0" applyNumberFormat="true" applyFont="true" applyBorder="true" applyAlignment="true" applyProtection="true">
      <alignment horizontal="center" vertical="center" wrapText="true"/>
      <protection locked="false"/>
    </xf>
    <xf numFmtId="0" fontId="41" fillId="0" borderId="1" xfId="0" applyFont="true" applyFill="true" applyBorder="true" applyAlignment="true">
      <alignment horizontal="center" vertical="center" wrapText="true"/>
    </xf>
    <xf numFmtId="0" fontId="41" fillId="0" borderId="1" xfId="0" applyFont="true" applyFill="true" applyBorder="true" applyAlignment="true">
      <alignment horizontal="center" wrapText="true"/>
    </xf>
    <xf numFmtId="0" fontId="33" fillId="0" borderId="8" xfId="0" applyFont="true" applyFill="true" applyBorder="true" applyAlignment="true">
      <alignment horizontal="left" vertical="center" wrapText="true"/>
    </xf>
    <xf numFmtId="0" fontId="33" fillId="0" borderId="14" xfId="0" applyFont="true" applyFill="true" applyBorder="true" applyAlignment="true">
      <alignment horizontal="left" vertical="center" wrapText="true"/>
    </xf>
    <xf numFmtId="0" fontId="42" fillId="0" borderId="6" xfId="0" applyFont="true" applyBorder="true" applyAlignment="true">
      <alignment horizontal="left" vertical="center" wrapText="true"/>
    </xf>
    <xf numFmtId="0" fontId="33" fillId="0" borderId="9" xfId="0" applyFont="true" applyFill="true" applyBorder="true" applyAlignment="true">
      <alignment horizontal="left" vertical="center" wrapText="true"/>
    </xf>
    <xf numFmtId="0" fontId="33" fillId="0" borderId="15" xfId="0" applyFont="true" applyFill="true" applyBorder="true" applyAlignment="true">
      <alignment horizontal="left" vertical="center" wrapText="true"/>
    </xf>
    <xf numFmtId="0" fontId="33" fillId="0" borderId="6" xfId="0" applyFont="true" applyFill="true" applyBorder="true" applyAlignment="true">
      <alignment vertical="center" wrapText="true"/>
    </xf>
    <xf numFmtId="0" fontId="33" fillId="0" borderId="7" xfId="0" applyFont="true" applyFill="true" applyBorder="true" applyAlignment="true">
      <alignment vertical="center" wrapText="true"/>
    </xf>
    <xf numFmtId="0" fontId="41" fillId="0" borderId="6" xfId="0" applyFont="true" applyFill="true" applyBorder="true" applyAlignment="true">
      <alignment horizontal="left" vertical="center" wrapText="true"/>
    </xf>
    <xf numFmtId="0" fontId="52" fillId="0" borderId="0" xfId="0" applyFont="true" applyFill="true" applyBorder="true" applyAlignment="true">
      <alignment vertical="center" wrapText="true"/>
    </xf>
    <xf numFmtId="0" fontId="17" fillId="0" borderId="13" xfId="0" applyFont="true" applyBorder="true" applyAlignment="true">
      <alignment horizontal="right" vertical="center" wrapText="true"/>
    </xf>
    <xf numFmtId="0" fontId="14" fillId="0" borderId="7" xfId="0" applyFont="true" applyFill="true" applyBorder="true" applyAlignment="true">
      <alignment horizontal="center" vertical="center" wrapText="true"/>
    </xf>
    <xf numFmtId="0" fontId="14" fillId="0" borderId="1" xfId="0" applyFont="true" applyFill="true" applyBorder="true" applyAlignment="true">
      <alignment horizontal="center" vertical="center" wrapText="true"/>
    </xf>
    <xf numFmtId="178" fontId="41" fillId="0" borderId="1" xfId="27" applyNumberFormat="true" applyFont="true" applyBorder="true" applyAlignment="true" applyProtection="true">
      <alignment horizontal="center" vertical="center" wrapText="true"/>
      <protection locked="false"/>
    </xf>
    <xf numFmtId="178" fontId="33" fillId="0" borderId="1" xfId="0" applyNumberFormat="true" applyFont="true" applyBorder="true" applyAlignment="true" applyProtection="true">
      <alignment horizontal="center" vertical="center" wrapText="true"/>
      <protection locked="false"/>
    </xf>
    <xf numFmtId="0" fontId="41" fillId="0" borderId="1" xfId="0" applyFont="true" applyBorder="true" applyAlignment="true">
      <alignment horizontal="center" vertical="center" wrapText="true"/>
    </xf>
    <xf numFmtId="0" fontId="40" fillId="0" borderId="1" xfId="0" applyFont="true" applyBorder="true" applyAlignment="true" applyProtection="true">
      <alignment horizontal="center" vertical="center" wrapText="true"/>
      <protection locked="false"/>
    </xf>
    <xf numFmtId="0" fontId="42" fillId="0" borderId="12" xfId="0" applyFont="true" applyBorder="true" applyAlignment="true">
      <alignment horizontal="left" vertical="center" wrapText="true"/>
    </xf>
    <xf numFmtId="0" fontId="42" fillId="0" borderId="7" xfId="0" applyFont="true" applyBorder="true" applyAlignment="true">
      <alignment horizontal="left" vertical="center" wrapText="true"/>
    </xf>
    <xf numFmtId="0" fontId="41" fillId="0" borderId="12" xfId="0" applyFont="true" applyFill="true" applyBorder="true" applyAlignment="true">
      <alignment horizontal="left" vertical="center" wrapText="true"/>
    </xf>
    <xf numFmtId="0" fontId="41" fillId="0" borderId="7" xfId="0" applyFont="true" applyFill="true" applyBorder="true" applyAlignment="true">
      <alignment horizontal="left" vertical="center" wrapText="true"/>
    </xf>
    <xf numFmtId="0" fontId="13" fillId="0" borderId="0" xfId="0" applyFont="true" applyFill="true" applyBorder="true" applyAlignment="true"/>
    <xf numFmtId="0" fontId="33" fillId="0" borderId="1" xfId="0" applyFont="true" applyBorder="true" applyAlignment="true">
      <alignment horizontal="center" vertical="center" wrapText="true"/>
    </xf>
    <xf numFmtId="0" fontId="37" fillId="0" borderId="0" xfId="0" applyFont="true" applyFill="true" applyAlignment="true">
      <alignment wrapText="true"/>
    </xf>
    <xf numFmtId="0" fontId="0" fillId="0" borderId="0" xfId="0" applyFill="true" applyAlignment="true">
      <alignment horizontal="center" wrapText="true"/>
    </xf>
    <xf numFmtId="0" fontId="0" fillId="0" borderId="0" xfId="0" applyFill="true" applyAlignment="true">
      <alignment wrapText="true"/>
    </xf>
    <xf numFmtId="0" fontId="71" fillId="0" borderId="0" xfId="0" applyFont="true" applyFill="true" applyBorder="true" applyAlignment="true">
      <alignment horizontal="center" vertical="center" wrapText="true"/>
    </xf>
    <xf numFmtId="0" fontId="15" fillId="0" borderId="2" xfId="160" applyFont="true" applyFill="true" applyBorder="true" applyAlignment="true">
      <alignment horizontal="center" vertical="center" wrapText="true"/>
    </xf>
    <xf numFmtId="0" fontId="15" fillId="0" borderId="4" xfId="160" applyFont="true" applyFill="true" applyBorder="true" applyAlignment="true">
      <alignment horizontal="center" vertical="center" wrapText="true"/>
    </xf>
    <xf numFmtId="0" fontId="47" fillId="0" borderId="6" xfId="0" applyFont="true" applyFill="true" applyBorder="true" applyAlignment="true">
      <alignment horizontal="center" vertical="center"/>
    </xf>
    <xf numFmtId="0" fontId="47" fillId="0" borderId="12" xfId="0" applyFont="true" applyFill="true" applyBorder="true" applyAlignment="true">
      <alignment horizontal="center" vertical="center"/>
    </xf>
    <xf numFmtId="0" fontId="47" fillId="0" borderId="7" xfId="0" applyFont="true" applyFill="true" applyBorder="true" applyAlignment="true">
      <alignment horizontal="center" vertical="center"/>
    </xf>
    <xf numFmtId="178" fontId="14" fillId="0" borderId="1" xfId="160" applyNumberFormat="true" applyFont="true" applyFill="true" applyBorder="true" applyAlignment="true">
      <alignment horizontal="center" vertical="center" wrapText="true"/>
    </xf>
    <xf numFmtId="0" fontId="42" fillId="0" borderId="1" xfId="160" applyFont="true" applyFill="true" applyBorder="true" applyAlignment="true">
      <alignment horizontal="left" vertical="center" wrapText="true"/>
    </xf>
    <xf numFmtId="0" fontId="42" fillId="0" borderId="1" xfId="0" applyFont="true" applyBorder="true" applyAlignment="true">
      <alignment horizontal="center" vertical="center" wrapText="true"/>
    </xf>
    <xf numFmtId="184" fontId="33" fillId="0" borderId="1" xfId="0" applyNumberFormat="true" applyFont="true" applyBorder="true" applyAlignment="true">
      <alignment horizontal="center" vertical="center" wrapText="true"/>
    </xf>
    <xf numFmtId="0" fontId="33" fillId="0" borderId="1" xfId="160" applyFont="true" applyFill="true" applyBorder="true" applyAlignment="true">
      <alignment horizontal="left" vertical="center" wrapText="true"/>
    </xf>
    <xf numFmtId="0" fontId="48" fillId="0" borderId="1" xfId="0" applyFont="true" applyFill="true" applyBorder="true" applyAlignment="true">
      <alignment horizontal="center" vertical="center" wrapText="true"/>
    </xf>
    <xf numFmtId="0" fontId="33" fillId="0" borderId="1" xfId="160" applyFont="true" applyFill="true" applyBorder="true" applyAlignment="true">
      <alignment horizontal="left" vertical="center"/>
    </xf>
    <xf numFmtId="0" fontId="71" fillId="0" borderId="0" xfId="0" applyFont="true" applyFill="true" applyBorder="true" applyAlignment="true">
      <alignment horizontal="right" vertical="center"/>
    </xf>
    <xf numFmtId="0" fontId="14" fillId="0" borderId="14" xfId="160" applyFont="true" applyFill="true" applyBorder="true" applyAlignment="true">
      <alignment horizontal="center" vertical="center" wrapText="true"/>
    </xf>
    <xf numFmtId="0" fontId="14" fillId="0" borderId="16" xfId="160" applyFont="true" applyFill="true" applyBorder="true" applyAlignment="true">
      <alignment horizontal="center" vertical="center" wrapText="true"/>
    </xf>
    <xf numFmtId="178" fontId="33" fillId="0" borderId="1" xfId="160" applyNumberFormat="true" applyFont="true" applyFill="true" applyBorder="true" applyAlignment="true">
      <alignment horizontal="center" vertical="center" wrapText="true"/>
    </xf>
    <xf numFmtId="178" fontId="41" fillId="0" borderId="1" xfId="0" applyNumberFormat="true" applyFont="true" applyBorder="true" applyAlignment="true">
      <alignment horizontal="center" vertical="center"/>
    </xf>
    <xf numFmtId="0" fontId="26" fillId="0" borderId="0" xfId="0" applyFont="true" applyFill="true">
      <alignment vertical="center"/>
    </xf>
    <xf numFmtId="0" fontId="34" fillId="0" borderId="0" xfId="0" applyFont="true" applyFill="true">
      <alignment vertical="center"/>
    </xf>
    <xf numFmtId="0" fontId="34" fillId="0" borderId="0" xfId="0" applyFont="true" applyFill="true" applyAlignment="true">
      <alignment horizontal="center" vertical="center"/>
    </xf>
    <xf numFmtId="0" fontId="16" fillId="0" borderId="0" xfId="0" applyFont="true" applyFill="true" applyAlignment="true">
      <alignment horizontal="left" vertical="center"/>
    </xf>
    <xf numFmtId="0" fontId="27" fillId="0" borderId="0" xfId="0" applyFont="true" applyFill="true" applyAlignment="true">
      <alignment horizontal="left" vertical="center"/>
    </xf>
    <xf numFmtId="0" fontId="17" fillId="0" borderId="0" xfId="0" applyFont="true" applyFill="true">
      <alignment vertical="center"/>
    </xf>
    <xf numFmtId="0" fontId="15" fillId="0" borderId="8" xfId="0" applyFont="true" applyFill="true" applyBorder="true" applyAlignment="true">
      <alignment horizontal="center" vertical="center" wrapText="true"/>
    </xf>
    <xf numFmtId="0" fontId="14" fillId="0" borderId="4" xfId="0" applyFont="true" applyFill="true" applyBorder="true" applyAlignment="true">
      <alignment horizontal="center" vertical="center"/>
    </xf>
    <xf numFmtId="0" fontId="15" fillId="0" borderId="11" xfId="0" applyFont="true" applyFill="true" applyBorder="true" applyAlignment="true">
      <alignment horizontal="center" vertical="center" wrapText="true"/>
    </xf>
    <xf numFmtId="0" fontId="15" fillId="2" borderId="4" xfId="0" applyFont="true" applyFill="true" applyBorder="true" applyAlignment="true">
      <alignment horizontal="center" vertical="center" wrapText="true"/>
    </xf>
    <xf numFmtId="184" fontId="14" fillId="0" borderId="1" xfId="0" applyNumberFormat="true" applyFont="true" applyFill="true" applyBorder="true" applyAlignment="true">
      <alignment horizontal="center" vertical="center"/>
    </xf>
    <xf numFmtId="184" fontId="33" fillId="0" borderId="1" xfId="13" applyNumberFormat="true" applyFont="true" applyBorder="true" applyAlignment="true">
      <alignment horizontal="center" vertical="center"/>
    </xf>
    <xf numFmtId="184" fontId="33" fillId="0" borderId="1" xfId="13" applyNumberFormat="true" applyFont="true" applyFill="true" applyBorder="true" applyAlignment="true">
      <alignment horizontal="center" vertical="center"/>
    </xf>
    <xf numFmtId="0" fontId="17" fillId="0" borderId="13" xfId="0" applyFont="true" applyFill="true" applyBorder="true" applyAlignment="true">
      <alignment horizontal="right" vertical="center"/>
    </xf>
    <xf numFmtId="0" fontId="34" fillId="0" borderId="0" xfId="0" applyFont="true" applyFill="true" applyAlignment="true">
      <alignment vertical="center" wrapText="true"/>
    </xf>
    <xf numFmtId="0" fontId="15" fillId="0" borderId="4" xfId="0" applyFont="true" applyFill="true" applyBorder="true" applyAlignment="true">
      <alignment horizontal="center" vertical="center" wrapText="true"/>
    </xf>
    <xf numFmtId="184" fontId="33" fillId="2" borderId="1" xfId="13" applyNumberFormat="true" applyFont="true" applyFill="true" applyBorder="true" applyAlignment="true">
      <alignment horizontal="center" vertical="center"/>
    </xf>
    <xf numFmtId="0" fontId="14" fillId="0" borderId="1" xfId="10" applyFont="true" applyFill="true" applyBorder="true" applyAlignment="true">
      <alignment vertical="center" wrapText="true"/>
    </xf>
    <xf numFmtId="0" fontId="42" fillId="2" borderId="1" xfId="0" applyFont="true" applyFill="true" applyBorder="true" applyAlignment="true">
      <alignment vertical="center" wrapText="true"/>
    </xf>
    <xf numFmtId="0" fontId="33" fillId="2" borderId="1" xfId="0" applyFont="true" applyFill="true" applyBorder="true" applyAlignment="true">
      <alignment horizontal="center" vertical="center" wrapText="true"/>
    </xf>
    <xf numFmtId="184" fontId="33" fillId="2" borderId="1" xfId="0" applyNumberFormat="true" applyFont="true" applyFill="true" applyBorder="true" applyAlignment="true">
      <alignment horizontal="center" vertical="center" wrapText="true"/>
    </xf>
    <xf numFmtId="0" fontId="72" fillId="0" borderId="17" xfId="0" applyFont="true" applyFill="true" applyBorder="true" applyAlignment="true">
      <alignment horizontal="left" vertical="center" wrapText="true"/>
    </xf>
    <xf numFmtId="0" fontId="56" fillId="2" borderId="0" xfId="0" applyFont="true" applyFill="true" applyAlignment="true">
      <alignment horizontal="center" vertical="center"/>
    </xf>
    <xf numFmtId="0" fontId="41" fillId="0" borderId="1" xfId="0" applyFont="true" applyBorder="true" applyAlignment="true">
      <alignment horizontal="center" vertical="center"/>
    </xf>
    <xf numFmtId="0" fontId="35" fillId="2" borderId="0" xfId="0" applyFont="true" applyFill="true">
      <alignment vertical="center"/>
    </xf>
    <xf numFmtId="0" fontId="73" fillId="2" borderId="0" xfId="0" applyFont="true" applyFill="true" applyAlignment="true">
      <alignment horizontal="center" vertical="center" wrapText="true"/>
    </xf>
    <xf numFmtId="0" fontId="51" fillId="2" borderId="0" xfId="0" applyFont="true" applyFill="true" applyAlignment="true">
      <alignment vertical="center" wrapText="true"/>
    </xf>
    <xf numFmtId="0" fontId="73" fillId="2" borderId="0" xfId="0" applyFont="true" applyFill="true" applyAlignment="true">
      <alignment vertical="center" wrapText="true"/>
    </xf>
    <xf numFmtId="0" fontId="16" fillId="2" borderId="0" xfId="0" applyFont="true" applyFill="true" applyAlignment="true">
      <alignment horizontal="left" vertical="center" wrapText="true"/>
    </xf>
    <xf numFmtId="0" fontId="74" fillId="2" borderId="0" xfId="0" applyFont="true" applyFill="true" applyAlignment="true">
      <alignment horizontal="center" vertical="center" wrapText="true"/>
    </xf>
    <xf numFmtId="0" fontId="61" fillId="2" borderId="13" xfId="0" applyFont="true" applyFill="true" applyBorder="true" applyAlignment="true">
      <alignment horizontal="center" vertical="center" wrapText="true"/>
    </xf>
    <xf numFmtId="0" fontId="17" fillId="0" borderId="1" xfId="0" applyFont="true" applyFill="true" applyBorder="true" applyAlignment="true">
      <alignment horizontal="center" vertical="center" wrapText="true"/>
    </xf>
    <xf numFmtId="0" fontId="17" fillId="0" borderId="1" xfId="0" applyFont="true" applyBorder="true" applyAlignment="true">
      <alignment horizontal="center" vertical="center" wrapText="true"/>
    </xf>
    <xf numFmtId="184" fontId="19" fillId="2" borderId="1" xfId="0" applyNumberFormat="true" applyFont="true" applyFill="true" applyBorder="true" applyAlignment="true">
      <alignment horizontal="left" vertical="center" wrapText="true"/>
    </xf>
    <xf numFmtId="0" fontId="24" fillId="0" borderId="1" xfId="0" applyFont="true" applyBorder="true" applyAlignment="true">
      <alignment vertical="center" wrapText="true"/>
    </xf>
    <xf numFmtId="0" fontId="17" fillId="2" borderId="1" xfId="0" applyFont="true" applyFill="true" applyBorder="true" applyAlignment="true">
      <alignment vertical="center" wrapText="true"/>
    </xf>
    <xf numFmtId="184" fontId="19" fillId="0" borderId="1" xfId="0" applyNumberFormat="true" applyFont="true" applyBorder="true" applyAlignment="true">
      <alignment horizontal="left" vertical="center" wrapText="true"/>
    </xf>
    <xf numFmtId="0" fontId="19" fillId="0" borderId="1" xfId="0" applyFont="true" applyBorder="true" applyAlignment="true">
      <alignment vertical="center" wrapText="true"/>
    </xf>
    <xf numFmtId="0" fontId="20" fillId="5" borderId="5" xfId="0" applyFont="true" applyFill="true" applyBorder="true" applyAlignment="true">
      <alignment horizontal="left" vertical="center" wrapText="true"/>
    </xf>
    <xf numFmtId="0" fontId="33" fillId="0" borderId="1" xfId="0" applyFont="true" applyFill="true" applyBorder="true" applyAlignment="true">
      <alignment vertical="center"/>
    </xf>
    <xf numFmtId="0" fontId="20" fillId="5" borderId="5" xfId="0" applyFont="true" applyFill="true" applyBorder="true" applyAlignment="true">
      <alignment vertical="center" wrapText="true"/>
    </xf>
    <xf numFmtId="0" fontId="19" fillId="2" borderId="1" xfId="0" applyFont="true" applyFill="true" applyBorder="true" applyAlignment="true">
      <alignment vertical="center" wrapText="true"/>
    </xf>
    <xf numFmtId="0" fontId="24" fillId="0" borderId="1" xfId="0" applyFont="true" applyBorder="true" applyAlignment="true">
      <alignment horizontal="left" vertical="center" wrapText="true"/>
    </xf>
    <xf numFmtId="0" fontId="64" fillId="5" borderId="5" xfId="0" applyFont="true" applyFill="true" applyBorder="true" applyAlignment="true">
      <alignment vertical="center" wrapText="true"/>
    </xf>
    <xf numFmtId="0" fontId="19" fillId="0" borderId="1" xfId="0" applyFont="true" applyBorder="true" applyAlignment="true">
      <alignment horizontal="left" vertical="center" wrapText="true"/>
    </xf>
    <xf numFmtId="0" fontId="19" fillId="0" borderId="1" xfId="0" applyFont="true" applyBorder="true">
      <alignment vertical="center"/>
    </xf>
    <xf numFmtId="0" fontId="75" fillId="0" borderId="1" xfId="0" applyFont="true" applyBorder="true" applyAlignment="true">
      <alignment horizontal="center" vertical="center" wrapText="true"/>
    </xf>
    <xf numFmtId="0" fontId="26" fillId="2" borderId="1" xfId="0" applyFont="true" applyFill="true" applyBorder="true" applyAlignment="true">
      <alignment vertical="center" wrapText="true"/>
    </xf>
    <xf numFmtId="0" fontId="76" fillId="2" borderId="0" xfId="0" applyFont="true" applyFill="true" applyAlignment="true">
      <alignment horizontal="center" vertical="center" wrapText="true"/>
    </xf>
    <xf numFmtId="0" fontId="76" fillId="2" borderId="0" xfId="0" applyFont="true" applyFill="true" applyAlignment="true">
      <alignment vertical="center" wrapText="true"/>
    </xf>
    <xf numFmtId="0" fontId="77" fillId="2" borderId="0" xfId="0" applyFont="true" applyFill="true" applyAlignment="true">
      <alignment horizontal="left" vertical="center" wrapText="true"/>
    </xf>
    <xf numFmtId="0" fontId="4" fillId="2" borderId="13" xfId="0" applyFont="true" applyFill="true" applyBorder="true" applyAlignment="true">
      <alignment horizontal="center" vertical="center" wrapText="true"/>
    </xf>
    <xf numFmtId="0" fontId="16" fillId="2" borderId="1" xfId="0" applyFont="true" applyFill="true" applyBorder="true" applyAlignment="true">
      <alignment horizontal="center" vertical="center" wrapText="true"/>
    </xf>
    <xf numFmtId="177" fontId="17" fillId="2" borderId="1" xfId="0" applyNumberFormat="true" applyFont="true" applyFill="true" applyBorder="true" applyAlignment="true">
      <alignment horizontal="center" vertical="center" wrapText="true"/>
    </xf>
    <xf numFmtId="177" fontId="16" fillId="0" borderId="1" xfId="0" applyNumberFormat="true" applyFont="true" applyFill="true" applyBorder="true" applyAlignment="true">
      <alignment horizontal="center" vertical="center" wrapText="true"/>
    </xf>
    <xf numFmtId="0" fontId="19" fillId="0" borderId="1" xfId="0" applyFont="true" applyFill="true" applyBorder="true" applyAlignment="true">
      <alignment horizontal="center" vertical="center"/>
    </xf>
    <xf numFmtId="177" fontId="19" fillId="0" borderId="1" xfId="0" applyNumberFormat="true" applyFont="true" applyFill="true" applyBorder="true">
      <alignment vertical="center"/>
    </xf>
    <xf numFmtId="0" fontId="19" fillId="0" borderId="1" xfId="0" applyFont="true" applyFill="true" applyBorder="true">
      <alignment vertical="center"/>
    </xf>
    <xf numFmtId="177" fontId="19" fillId="0" borderId="1" xfId="0" applyNumberFormat="true" applyFont="true" applyFill="true" applyBorder="true" applyAlignment="true">
      <alignment horizontal="center" vertical="center"/>
    </xf>
    <xf numFmtId="0" fontId="17" fillId="0" borderId="1" xfId="0" applyFont="true" applyFill="true" applyBorder="true" applyAlignment="true">
      <alignment horizontal="center" vertical="center"/>
    </xf>
    <xf numFmtId="177" fontId="17" fillId="0" borderId="1" xfId="0" applyNumberFormat="true" applyFont="true" applyFill="true" applyBorder="true" applyAlignment="true">
      <alignment horizontal="center" vertical="center"/>
    </xf>
    <xf numFmtId="177" fontId="19" fillId="0" borderId="1" xfId="0" applyNumberFormat="true" applyFont="true" applyFill="true" applyBorder="true" applyAlignment="true">
      <alignment horizontal="center" vertical="center" wrapText="true"/>
    </xf>
    <xf numFmtId="177" fontId="19" fillId="0" borderId="1" xfId="0" applyNumberFormat="true" applyFont="true" applyFill="true" applyBorder="true" applyAlignment="true" applyProtection="true">
      <alignment horizontal="center" vertical="center" wrapText="true"/>
      <protection locked="false"/>
    </xf>
    <xf numFmtId="0" fontId="17" fillId="2" borderId="1" xfId="0" applyFont="true" applyFill="true" applyBorder="true" applyAlignment="true">
      <alignment horizontal="left" vertical="center"/>
    </xf>
    <xf numFmtId="184" fontId="19" fillId="2" borderId="1" xfId="0" applyNumberFormat="true" applyFont="true" applyFill="true" applyBorder="true" applyAlignment="true">
      <alignment horizontal="left" vertical="center" wrapText="true" shrinkToFit="true"/>
    </xf>
    <xf numFmtId="0" fontId="78" fillId="2" borderId="1" xfId="0" applyFont="true" applyFill="true" applyBorder="true" applyAlignment="true">
      <alignment vertical="center"/>
    </xf>
    <xf numFmtId="184" fontId="19" fillId="2" borderId="1" xfId="0" applyNumberFormat="true" applyFont="true" applyFill="true" applyBorder="true" applyAlignment="true">
      <alignment horizontal="center" vertical="center" wrapText="true"/>
    </xf>
    <xf numFmtId="0" fontId="17" fillId="2" borderId="1" xfId="0" applyFont="true" applyFill="true" applyBorder="true">
      <alignment vertical="center"/>
    </xf>
    <xf numFmtId="0" fontId="17" fillId="2" borderId="1" xfId="0" applyFont="true" applyFill="true" applyBorder="true" applyAlignment="true">
      <alignment horizontal="left" vertical="center" wrapText="true"/>
    </xf>
    <xf numFmtId="0" fontId="19" fillId="0" borderId="1" xfId="0" applyFont="true" applyFill="true" applyBorder="true" applyAlignment="true">
      <alignment vertical="center" wrapText="true"/>
    </xf>
    <xf numFmtId="0" fontId="52" fillId="2" borderId="0" xfId="0" applyFont="true" applyFill="true" applyAlignment="true">
      <alignment vertical="center" wrapText="true"/>
    </xf>
    <xf numFmtId="177" fontId="19" fillId="0" borderId="1" xfId="0" applyNumberFormat="true" applyFont="true" applyFill="true" applyBorder="true" applyAlignment="true" applyProtection="true">
      <alignment horizontal="center" vertical="center"/>
      <protection locked="false"/>
    </xf>
    <xf numFmtId="177" fontId="24" fillId="0" borderId="1" xfId="0" applyNumberFormat="true" applyFont="true" applyFill="true" applyBorder="true" applyAlignment="true">
      <alignment horizontal="center" vertical="center"/>
    </xf>
    <xf numFmtId="177" fontId="24" fillId="0" borderId="1" xfId="0" applyNumberFormat="true" applyFont="true" applyFill="true" applyBorder="true" applyAlignment="true">
      <alignment horizontal="center" vertical="center" wrapText="true"/>
    </xf>
    <xf numFmtId="177" fontId="19" fillId="0" borderId="1" xfId="0" applyNumberFormat="true" applyFont="true" applyFill="true" applyBorder="true" applyAlignment="true">
      <alignment horizontal="center"/>
    </xf>
    <xf numFmtId="0" fontId="34" fillId="2" borderId="0" xfId="0" applyFont="true" applyFill="true" applyBorder="true">
      <alignment vertical="center"/>
    </xf>
    <xf numFmtId="0" fontId="26" fillId="2" borderId="0" xfId="0" applyFont="true" applyFill="true" applyBorder="true">
      <alignment vertical="center"/>
    </xf>
    <xf numFmtId="0" fontId="35" fillId="2" borderId="0" xfId="0" applyFont="true" applyFill="true" applyBorder="true">
      <alignment vertical="center"/>
    </xf>
    <xf numFmtId="0" fontId="34" fillId="2" borderId="0" xfId="0" applyFont="true" applyFill="true" applyBorder="true" applyAlignment="true">
      <alignment horizontal="center" vertical="center"/>
    </xf>
    <xf numFmtId="0" fontId="66" fillId="2" borderId="0" xfId="0" applyFont="true" applyFill="true" applyBorder="true" applyAlignment="true">
      <alignment horizontal="center" vertical="center"/>
    </xf>
    <xf numFmtId="0" fontId="25" fillId="2" borderId="0" xfId="0" applyFont="true" applyFill="true" applyBorder="true">
      <alignment vertical="center"/>
    </xf>
    <xf numFmtId="0" fontId="27" fillId="2" borderId="0" xfId="0" applyFont="true" applyFill="true" applyBorder="true" applyAlignment="true">
      <alignment horizontal="left" vertical="center"/>
    </xf>
    <xf numFmtId="0" fontId="4" fillId="2" borderId="0" xfId="0" applyFont="true" applyFill="true" applyBorder="true" applyAlignment="true">
      <alignment horizontal="center" vertical="center"/>
    </xf>
    <xf numFmtId="0" fontId="17" fillId="2" borderId="0" xfId="0" applyFont="true" applyFill="true" applyBorder="true" applyAlignment="true">
      <alignment vertical="center"/>
    </xf>
    <xf numFmtId="0" fontId="14" fillId="2" borderId="2" xfId="0" applyFont="true" applyFill="true" applyBorder="true" applyAlignment="true">
      <alignment horizontal="center" vertical="center"/>
    </xf>
    <xf numFmtId="0" fontId="15" fillId="2" borderId="6" xfId="0" applyFont="true" applyFill="true" applyBorder="true" applyAlignment="true">
      <alignment vertical="center" wrapText="true"/>
    </xf>
    <xf numFmtId="184" fontId="14" fillId="0" borderId="12" xfId="0" applyNumberFormat="true" applyFont="true" applyFill="true" applyBorder="true" applyAlignment="true">
      <alignment horizontal="center" vertical="center"/>
    </xf>
    <xf numFmtId="0" fontId="14" fillId="2" borderId="1" xfId="0" applyFont="true" applyFill="true" applyBorder="true" applyAlignment="true">
      <alignment horizontal="left" vertical="center"/>
    </xf>
    <xf numFmtId="0" fontId="33" fillId="2" borderId="1" xfId="0" applyFont="true" applyFill="true" applyBorder="true" applyAlignment="true">
      <alignment horizontal="left" vertical="center"/>
    </xf>
    <xf numFmtId="0" fontId="79" fillId="2" borderId="0" xfId="0" applyFont="true" applyFill="true" applyBorder="true" applyAlignment="true">
      <alignment horizontal="center" vertical="center"/>
    </xf>
    <xf numFmtId="0" fontId="17" fillId="2" borderId="0" xfId="0" applyFont="true" applyFill="true" applyBorder="true" applyAlignment="true">
      <alignment horizontal="right" vertical="center"/>
    </xf>
    <xf numFmtId="184" fontId="14" fillId="0" borderId="7" xfId="0" applyNumberFormat="true" applyFont="true" applyFill="true" applyBorder="true" applyAlignment="true">
      <alignment horizontal="center" vertical="center"/>
    </xf>
    <xf numFmtId="184" fontId="14" fillId="0" borderId="6" xfId="0" applyNumberFormat="true" applyFont="true" applyFill="true" applyBorder="true" applyAlignment="true">
      <alignment horizontal="center" vertical="center"/>
    </xf>
    <xf numFmtId="184" fontId="33" fillId="0" borderId="12" xfId="0" applyNumberFormat="true" applyFont="true" applyFill="true" applyBorder="true" applyAlignment="true">
      <alignment horizontal="center" vertical="center"/>
    </xf>
    <xf numFmtId="0" fontId="33" fillId="2" borderId="1" xfId="0" applyFont="true" applyFill="true" applyBorder="true" applyAlignment="true">
      <alignment horizontal="left" vertical="center" wrapText="true"/>
    </xf>
    <xf numFmtId="0" fontId="56" fillId="2" borderId="1" xfId="0" applyFont="true" applyFill="true" applyBorder="true" applyAlignment="true">
      <alignment horizontal="left" vertical="center" wrapText="true"/>
    </xf>
    <xf numFmtId="184" fontId="33" fillId="0" borderId="7" xfId="0" applyNumberFormat="true" applyFont="true" applyFill="true" applyBorder="true" applyAlignment="true">
      <alignment horizontal="center" vertical="center"/>
    </xf>
    <xf numFmtId="176" fontId="14" fillId="0" borderId="1" xfId="0" applyNumberFormat="true" applyFont="true" applyFill="true" applyBorder="true" applyAlignment="true">
      <alignment horizontal="center" vertical="center"/>
    </xf>
    <xf numFmtId="0" fontId="14" fillId="2" borderId="1" xfId="10" applyFont="true" applyFill="true" applyBorder="true" applyAlignment="true">
      <alignment horizontal="left" vertical="center" wrapText="true"/>
    </xf>
    <xf numFmtId="0" fontId="15" fillId="2" borderId="1" xfId="10" applyFont="true" applyFill="true" applyBorder="true" applyAlignment="true">
      <alignment horizontal="left" vertical="center" wrapText="true"/>
    </xf>
    <xf numFmtId="0" fontId="57" fillId="2" borderId="1" xfId="10" applyFont="true" applyFill="true" applyBorder="true" applyAlignment="true">
      <alignment horizontal="left" vertical="center" wrapText="true"/>
    </xf>
    <xf numFmtId="0" fontId="80" fillId="2" borderId="0" xfId="0" applyFont="true" applyFill="true" applyAlignment="true">
      <alignment horizontal="left" vertical="center" wrapText="true"/>
    </xf>
    <xf numFmtId="0" fontId="81" fillId="2" borderId="0" xfId="0" applyFont="true" applyFill="true" applyAlignment="true">
      <alignment horizontal="left" vertical="center" wrapText="true"/>
    </xf>
    <xf numFmtId="0" fontId="25" fillId="2" borderId="0" xfId="0" applyFont="true" applyFill="true" applyBorder="true" applyAlignment="true">
      <alignment horizontal="left" vertical="center"/>
    </xf>
    <xf numFmtId="176" fontId="33" fillId="0" borderId="1" xfId="0" applyNumberFormat="true" applyFont="true" applyFill="true" applyBorder="true" applyAlignment="true">
      <alignment horizontal="center" vertical="center"/>
    </xf>
    <xf numFmtId="0" fontId="26" fillId="2" borderId="1" xfId="0" applyFont="true" applyFill="true" applyBorder="true">
      <alignment vertical="center"/>
    </xf>
  </cellXfs>
  <cellStyles count="163">
    <cellStyle name="常规" xfId="0" builtinId="0"/>
    <cellStyle name="输入 14" xfId="1"/>
    <cellStyle name="输出 14" xfId="2"/>
    <cellStyle name="适中 14" xfId="3"/>
    <cellStyle name="强调文字颜色 2 14" xfId="4"/>
    <cellStyle name="强调文字颜色 1 14" xfId="5"/>
    <cellStyle name="警告文本 13" xfId="6"/>
    <cellStyle name="解释性文本 13" xfId="7"/>
    <cellStyle name="汇总 13" xfId="8"/>
    <cellStyle name="常规_淮沭新河管理处2013年省级水利工程维修项目汇总表" xfId="9"/>
    <cellStyle name="常规_附件1" xfId="10"/>
    <cellStyle name="常规_2015养护项目" xfId="11"/>
    <cellStyle name="常规 4" xfId="12"/>
    <cellStyle name="常规 3 20" xfId="13"/>
    <cellStyle name="常规 2 22" xfId="14"/>
    <cellStyle name="常规 2 19" xfId="15"/>
    <cellStyle name="常规 10 6 6" xfId="16"/>
    <cellStyle name="常规 10" xfId="17"/>
    <cellStyle name="标题 3 10" xfId="18"/>
    <cellStyle name="常规_附件2" xfId="19"/>
    <cellStyle name="捠壿_Region Orders (2)" xfId="20"/>
    <cellStyle name="捠壿 [0.00]_Region Orders (2)" xfId="21"/>
    <cellStyle name="标题 4 10" xfId="22"/>
    <cellStyle name="百分比 34" xfId="23"/>
    <cellStyle name="百分比 31" xfId="24"/>
    <cellStyle name="百分比 10" xfId="25"/>
    <cellStyle name="_pldt_1EG" xfId="26"/>
    <cellStyle name="常规 5" xfId="27"/>
    <cellStyle name="Valuta [0]_laroux" xfId="28"/>
    <cellStyle name="underline" xfId="29"/>
    <cellStyle name="PSInt" xfId="30"/>
    <cellStyle name="PSDate 2" xfId="31"/>
    <cellStyle name="PSChar 2" xfId="32"/>
    <cellStyle name="PSChar" xfId="33"/>
    <cellStyle name="Pourcentage_pldt" xfId="34"/>
    <cellStyle name="20% - 强调文字颜色 4" xfId="35" builtinId="42"/>
    <cellStyle name="强调文字颜色 4" xfId="36" builtinId="41"/>
    <cellStyle name="40% - 强调文字颜色 3" xfId="37" builtinId="39"/>
    <cellStyle name="Millares [0]_96 Risk" xfId="38"/>
    <cellStyle name="强调文字颜色 3" xfId="39" builtinId="37"/>
    <cellStyle name="货币" xfId="40" builtinId="4"/>
    <cellStyle name="Header1" xfId="41"/>
    <cellStyle name="60% - 强调文字颜色 2" xfId="42" builtinId="36"/>
    <cellStyle name="Normal - Style1" xfId="43"/>
    <cellStyle name="60% - 强调文字颜色 1" xfId="44" builtinId="32"/>
    <cellStyle name="Standard_AREAS" xfId="45"/>
    <cellStyle name="PSDec 2" xfId="46"/>
    <cellStyle name="60% - 强调文字颜色 2 10" xfId="47"/>
    <cellStyle name="60% - 强调文字颜色 4" xfId="48" builtinId="44"/>
    <cellStyle name="PSInt 2" xfId="49"/>
    <cellStyle name="强调文字颜色 1" xfId="50" builtinId="29"/>
    <cellStyle name="Standaard_laroux" xfId="51"/>
    <cellStyle name="百分比" xfId="52" builtinId="5"/>
    <cellStyle name="计算" xfId="53" builtinId="22"/>
    <cellStyle name="适中" xfId="54" builtinId="28"/>
    <cellStyle name="Currency [0]_!!!GO" xfId="55"/>
    <cellStyle name="好" xfId="56" builtinId="26"/>
    <cellStyle name="60% - 强调文字颜色 3" xfId="57" builtinId="40"/>
    <cellStyle name="Moneda [0]_96 Risk" xfId="58"/>
    <cellStyle name="PSHeading" xfId="59"/>
    <cellStyle name="Milliers [0]_!!!GO" xfId="60"/>
    <cellStyle name="40% - 强调文字颜色 6 10" xfId="61"/>
    <cellStyle name="Header2" xfId="62"/>
    <cellStyle name="ColLevel_0" xfId="63"/>
    <cellStyle name="货币[0]" xfId="64" builtinId="7"/>
    <cellStyle name="好 14" xfId="65"/>
    <cellStyle name="20% - 强调文字颜色 2" xfId="66" builtinId="34"/>
    <cellStyle name="PSDec" xfId="67"/>
    <cellStyle name="20% - 强调文字颜色 3" xfId="68" builtinId="38"/>
    <cellStyle name="6mal" xfId="69"/>
    <cellStyle name="Comma_!!!GO" xfId="70"/>
    <cellStyle name="标题 4" xfId="71" builtinId="19"/>
    <cellStyle name="40% - 强调文字颜色 3 10" xfId="72"/>
    <cellStyle name="链接单元格" xfId="73" builtinId="24"/>
    <cellStyle name="输入" xfId="74" builtinId="20"/>
    <cellStyle name="Grey 2" xfId="75"/>
    <cellStyle name="40% - 强调文字颜色 4" xfId="76" builtinId="43"/>
    <cellStyle name="PSSpacer" xfId="77"/>
    <cellStyle name="已访问的超链接" xfId="78" builtinId="9"/>
    <cellStyle name="だ_PLDTLDT" xfId="79"/>
    <cellStyle name="标题" xfId="80" builtinId="15"/>
    <cellStyle name="检查单元格 14" xfId="81"/>
    <cellStyle name="千位分隔" xfId="82" builtinId="3"/>
    <cellStyle name="PSDate" xfId="83"/>
    <cellStyle name="警告文本" xfId="84" builtinId="11"/>
    <cellStyle name="强调文字颜色 6" xfId="85" builtinId="49"/>
    <cellStyle name="40% - 强调文字颜色 1" xfId="86" builtinId="31"/>
    <cellStyle name="20% - 强调文字颜色 1" xfId="87" builtinId="30"/>
    <cellStyle name="标题 10" xfId="88"/>
    <cellStyle name="常规 2 2" xfId="89"/>
    <cellStyle name="20% - 强调文字颜色 3 10" xfId="90"/>
    <cellStyle name="标题 3" xfId="91" builtinId="18"/>
    <cellStyle name="Hyperlink_Book1" xfId="92"/>
    <cellStyle name="Linked Cells" xfId="93"/>
    <cellStyle name="Percent [2] 2" xfId="94"/>
    <cellStyle name="超链接" xfId="95" builtinId="8"/>
    <cellStyle name="40% - 强调文字颜色 6" xfId="96" builtinId="51"/>
    <cellStyle name="千位分隔[0]" xfId="97" builtinId="6"/>
    <cellStyle name="40% - 强调文字颜色 5" xfId="98" builtinId="47"/>
    <cellStyle name="20% - 强调文字颜色 5" xfId="99" builtinId="46"/>
    <cellStyle name="标题 1" xfId="100" builtinId="16"/>
    <cellStyle name="常规_Sheet1" xfId="101"/>
    <cellStyle name="20% - 强调文字颜色 2 10" xfId="102"/>
    <cellStyle name="60% - 强调文字颜色 5" xfId="103" builtinId="48"/>
    <cellStyle name="差" xfId="104" builtinId="27"/>
    <cellStyle name="检查单元格" xfId="105" builtinId="23"/>
    <cellStyle name="输出" xfId="106" builtinId="21"/>
    <cellStyle name="标题 2" xfId="107" builtinId="17"/>
    <cellStyle name="20% - 强调文字颜色 6" xfId="108" builtinId="50"/>
    <cellStyle name="60% - 强调文字颜色 6" xfId="109" builtinId="52"/>
    <cellStyle name="链接单元格 13" xfId="110"/>
    <cellStyle name="常规 10 3 6" xfId="111"/>
    <cellStyle name="20% - 强调文字颜色 1 10" xfId="112"/>
    <cellStyle name="注释" xfId="113" builtinId="10"/>
    <cellStyle name="Moneda_96 Risk" xfId="114"/>
    <cellStyle name="20% - 强调文字颜色 4 10" xfId="115"/>
    <cellStyle name="H" xfId="116"/>
    <cellStyle name="标题 1 10" xfId="117"/>
    <cellStyle name="PSSpacer 2" xfId="118"/>
    <cellStyle name="20% - 强调文字颜色 5 10" xfId="119"/>
    <cellStyle name="标题 2 10" xfId="120"/>
    <cellStyle name="20% - 强调文字颜色 6 10" xfId="121"/>
    <cellStyle name="注释 16" xfId="122"/>
    <cellStyle name="40% - 强调文字颜色 1 10" xfId="123"/>
    <cellStyle name="40% - 强调文字颜色 2 10" xfId="124"/>
    <cellStyle name="强调文字颜色 3 14" xfId="125"/>
    <cellStyle name="汇总" xfId="126" builtinId="25"/>
    <cellStyle name="60% - 强调文字颜色 1 10" xfId="127"/>
    <cellStyle name="常规 2 41" xfId="128"/>
    <cellStyle name="常规 2 36" xfId="129"/>
    <cellStyle name="sstot" xfId="130"/>
    <cellStyle name="Input Cells" xfId="131"/>
    <cellStyle name="60% - 强调文字颜色 3 10" xfId="132"/>
    <cellStyle name="强调文字颜色 6 14" xfId="133"/>
    <cellStyle name="60% - 强调文字颜色 4 10" xfId="134"/>
    <cellStyle name="常规 109" xfId="135"/>
    <cellStyle name="だ[0]_PLDTSx_" xfId="136"/>
    <cellStyle name="Input [yellow] 2" xfId="137"/>
    <cellStyle name="强调文字颜色 5" xfId="138" builtinId="45"/>
    <cellStyle name="60% - 强调文字颜色 6 10" xfId="139"/>
    <cellStyle name="args.style" xfId="140"/>
    <cellStyle name="常规_2009年工程维修" xfId="141"/>
    <cellStyle name="Comma [0]_!!!GO" xfId="142"/>
    <cellStyle name="差 10" xfId="143"/>
    <cellStyle name="60% - 强调文字颜色 5 10" xfId="144"/>
    <cellStyle name="Currency_!!!GO" xfId="145"/>
    <cellStyle name="Grey" xfId="146"/>
    <cellStyle name="常规 125" xfId="147"/>
    <cellStyle name="Input [yellow]" xfId="148"/>
    <cellStyle name="解释性文本" xfId="149" builtinId="53"/>
    <cellStyle name="Komma [0]_laroux" xfId="150"/>
    <cellStyle name="样式 1" xfId="151"/>
    <cellStyle name="强调文字颜色 2" xfId="152" builtinId="33"/>
    <cellStyle name="Millares_96 Risk" xfId="153"/>
    <cellStyle name="Normal_!!!GO" xfId="154"/>
    <cellStyle name="Percent_!!!GO" xfId="155"/>
    <cellStyle name="Mon閠aire [0]_!!!GO" xfId="156"/>
    <cellStyle name="计算 14" xfId="157"/>
    <cellStyle name="40% - 强调文字颜色 2" xfId="158" builtinId="35"/>
    <cellStyle name="no dec" xfId="159"/>
    <cellStyle name="常规 2" xfId="160"/>
    <cellStyle name="per.style" xfId="161"/>
    <cellStyle name="Percent [2]" xfId="162"/>
  </cellStyles>
  <dxfs count="1">
    <dxf>
      <font>
        <name val="宋体"/>
        <scheme val="none"/>
        <b val="0"/>
        <i val="0"/>
        <strike val="0"/>
        <u val="none"/>
        <sz val="11"/>
        <color rgb="FF9C0006"/>
      </font>
      <fill>
        <patternFill patternType="solid">
          <bgColor rgb="FFFFC7CE"/>
        </patternFill>
      </fill>
    </dxf>
  </dxf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externalLink" Target="externalLinks/externalLink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9987;&#39033;&#36164;&#37329;&#19982;&#32489;&#25928;&#35780;&#20215;/&#26085;&#24120;&#25991;&#31295;/2026/&#30465;&#32423;&#27700;&#21033;&#21457;&#23637;&#36164;&#37329;&#31532;&#19968;&#25209;/&#27827;&#28246;/&#31532;&#19968;&#25209;&#27700;&#21033;&#21457;&#23637;&#36164;&#37329;&#20108;&#19978;&#65288;&#27827;&#28246;&#31649;&#29702;&#19982;&#20445;&#25252;&#65289;&#65288;16300&#65289;2026020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件1汇总简表 "/>
      <sheetName val="附件2-1"/>
      <sheetName val="附件3-5-1"/>
      <sheetName val="附件3-5-2"/>
      <sheetName val="资金分配明细表到项目"/>
    </sheetNames>
    <sheetDataSet>
      <sheetData sheetId="0"/>
      <sheetData sheetId="1"/>
      <sheetData sheetId="2"/>
      <sheetData sheetId="3"/>
      <sheetData sheetId="4">
        <row r="116">
          <cell r="C116">
            <v>20</v>
          </cell>
        </row>
        <row r="127">
          <cell r="C127">
            <v>20</v>
          </cell>
        </row>
        <row r="145">
          <cell r="C145">
            <v>20</v>
          </cell>
        </row>
        <row r="156">
          <cell r="C156">
            <v>140</v>
          </cell>
          <cell r="D156">
            <v>30</v>
          </cell>
          <cell r="E156">
            <v>70</v>
          </cell>
        </row>
        <row r="162">
          <cell r="C162">
            <v>20</v>
          </cell>
        </row>
        <row r="167">
          <cell r="C167">
            <v>20</v>
          </cell>
        </row>
        <row r="170">
          <cell r="C170">
            <v>50</v>
          </cell>
        </row>
        <row r="170">
          <cell r="N170">
            <v>70</v>
          </cell>
          <cell r="O170">
            <v>200</v>
          </cell>
        </row>
        <row r="173">
          <cell r="C173">
            <v>20</v>
          </cell>
        </row>
        <row r="173">
          <cell r="P173">
            <v>143</v>
          </cell>
        </row>
        <row r="174">
          <cell r="C174">
            <v>10</v>
          </cell>
        </row>
        <row r="175">
          <cell r="C175">
            <v>20</v>
          </cell>
        </row>
        <row r="183">
          <cell r="J183">
            <v>60</v>
          </cell>
        </row>
        <row r="184">
          <cell r="J184">
            <v>110</v>
          </cell>
        </row>
        <row r="185">
          <cell r="J185">
            <v>54</v>
          </cell>
        </row>
        <row r="186">
          <cell r="J186">
            <v>80</v>
          </cell>
        </row>
        <row r="187">
          <cell r="J187">
            <v>72</v>
          </cell>
        </row>
        <row r="188">
          <cell r="J188">
            <v>40</v>
          </cell>
        </row>
        <row r="189">
          <cell r="J189">
            <v>42</v>
          </cell>
        </row>
        <row r="190">
          <cell r="J190">
            <v>65</v>
          </cell>
        </row>
        <row r="191">
          <cell r="J191">
            <v>66</v>
          </cell>
        </row>
        <row r="192">
          <cell r="J192">
            <v>60</v>
          </cell>
        </row>
        <row r="193">
          <cell r="J193">
            <v>50</v>
          </cell>
        </row>
        <row r="194">
          <cell r="J194">
            <v>51</v>
          </cell>
        </row>
        <row r="195">
          <cell r="J195">
            <v>70</v>
          </cell>
        </row>
        <row r="200">
          <cell r="F200">
            <v>100</v>
          </cell>
          <cell r="G200">
            <v>80</v>
          </cell>
          <cell r="H200">
            <v>840</v>
          </cell>
          <cell r="I200">
            <v>300</v>
          </cell>
        </row>
        <row r="200">
          <cell r="K200">
            <v>550</v>
          </cell>
        </row>
        <row r="200">
          <cell r="M200">
            <v>177</v>
          </cell>
        </row>
      </sheetData>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77"/>
  <sheetViews>
    <sheetView showZeros="0" view="pageBreakPreview" zoomScaleNormal="130" zoomScaleSheetLayoutView="100" workbookViewId="0">
      <selection activeCell="E178" sqref="E178"/>
    </sheetView>
  </sheetViews>
  <sheetFormatPr defaultColWidth="9" defaultRowHeight="13.5"/>
  <cols>
    <col min="1" max="1" width="28.625" style="142" customWidth="true"/>
    <col min="2" max="2" width="8" style="620" customWidth="true"/>
    <col min="3" max="3" width="8.125" style="142" customWidth="true"/>
    <col min="4" max="4" width="7.875" style="142" customWidth="true"/>
    <col min="5" max="5" width="7.5" style="142" customWidth="true"/>
    <col min="6" max="6" width="8.875" style="620" customWidth="true"/>
    <col min="7" max="7" width="7" style="620" customWidth="true"/>
    <col min="8" max="8" width="8.25" style="621" customWidth="true"/>
    <col min="9" max="9" width="7" style="621" customWidth="true"/>
    <col min="10" max="10" width="10.625" style="620" customWidth="true"/>
    <col min="11" max="11" width="7" style="620" customWidth="true"/>
    <col min="12" max="12" width="9" style="620" customWidth="true"/>
    <col min="13" max="14" width="9" style="622" customWidth="true"/>
    <col min="15" max="16384" width="9" style="622"/>
  </cols>
  <sheetData>
    <row r="1" customHeight="true" spans="1:9">
      <c r="A1" s="140" t="s">
        <v>0</v>
      </c>
      <c r="B1" s="623"/>
      <c r="F1" s="142"/>
      <c r="G1" s="142"/>
      <c r="H1" s="631"/>
      <c r="I1" s="631"/>
    </row>
    <row r="2" ht="25.5" customHeight="true" spans="1:12">
      <c r="A2" s="624" t="s">
        <v>1</v>
      </c>
      <c r="B2" s="624"/>
      <c r="C2" s="624"/>
      <c r="D2" s="624"/>
      <c r="E2" s="624"/>
      <c r="F2" s="624"/>
      <c r="G2" s="624"/>
      <c r="H2" s="624"/>
      <c r="I2" s="624"/>
      <c r="J2" s="624"/>
      <c r="K2" s="624"/>
      <c r="L2" s="624"/>
    </row>
    <row r="3" s="129" customFormat="true" ht="14.25" customHeight="true" spans="1:12">
      <c r="A3" s="625"/>
      <c r="B3" s="625"/>
      <c r="C3" s="625"/>
      <c r="D3" s="625"/>
      <c r="E3" s="625"/>
      <c r="F3" s="625"/>
      <c r="G3" s="625"/>
      <c r="H3" s="625"/>
      <c r="I3" s="625"/>
      <c r="J3" s="625"/>
      <c r="K3" s="625"/>
      <c r="L3" s="632" t="s">
        <v>2</v>
      </c>
    </row>
    <row r="4" s="617" customFormat="true" ht="57.75" customHeight="true" spans="1:12">
      <c r="A4" s="626" t="s">
        <v>3</v>
      </c>
      <c r="B4" s="626" t="s">
        <v>4</v>
      </c>
      <c r="C4" s="627" t="s">
        <v>5</v>
      </c>
      <c r="D4" s="150" t="s">
        <v>6</v>
      </c>
      <c r="E4" s="150" t="s">
        <v>7</v>
      </c>
      <c r="F4" s="150" t="s">
        <v>8</v>
      </c>
      <c r="G4" s="150" t="s">
        <v>9</v>
      </c>
      <c r="H4" s="150" t="s">
        <v>10</v>
      </c>
      <c r="I4" s="150" t="s">
        <v>11</v>
      </c>
      <c r="J4" s="150" t="s">
        <v>12</v>
      </c>
      <c r="K4" s="150" t="s">
        <v>13</v>
      </c>
      <c r="L4" s="150" t="s">
        <v>14</v>
      </c>
    </row>
    <row r="5" s="618" customFormat="true" customHeight="true" spans="1:12">
      <c r="A5" s="146" t="s">
        <v>15</v>
      </c>
      <c r="B5" s="552">
        <f>SUM(C5:L5)</f>
        <v>132353</v>
      </c>
      <c r="C5" s="552">
        <f>C7+C75</f>
        <v>38520</v>
      </c>
      <c r="D5" s="468">
        <f>D7+D75</f>
        <v>45229</v>
      </c>
      <c r="E5" s="468">
        <f>E7+E75</f>
        <v>4000</v>
      </c>
      <c r="F5" s="552">
        <f t="shared" ref="F5:L5" si="0">F7+F75</f>
        <v>13300</v>
      </c>
      <c r="G5" s="552">
        <f t="shared" si="0"/>
        <v>1000</v>
      </c>
      <c r="H5" s="468">
        <f t="shared" si="0"/>
        <v>6739</v>
      </c>
      <c r="I5" s="552">
        <f t="shared" si="0"/>
        <v>3500</v>
      </c>
      <c r="J5" s="552">
        <f t="shared" si="0"/>
        <v>3000</v>
      </c>
      <c r="K5" s="552">
        <f t="shared" si="0"/>
        <v>6517</v>
      </c>
      <c r="L5" s="552">
        <f t="shared" si="0"/>
        <v>10548</v>
      </c>
    </row>
    <row r="6" s="618" customFormat="true" ht="42.75" hidden="true" customHeight="true" spans="1:12">
      <c r="A6" s="147" t="s">
        <v>16</v>
      </c>
      <c r="B6" s="552"/>
      <c r="C6" s="552"/>
      <c r="D6" s="628"/>
      <c r="E6" s="628"/>
      <c r="F6" s="628"/>
      <c r="G6" s="628"/>
      <c r="H6" s="628"/>
      <c r="I6" s="628"/>
      <c r="J6" s="628"/>
      <c r="K6" s="628"/>
      <c r="L6" s="633"/>
    </row>
    <row r="7" s="618" customFormat="true" customHeight="true" spans="1:12">
      <c r="A7" s="146" t="s">
        <v>17</v>
      </c>
      <c r="B7" s="552">
        <f t="shared" ref="B7:B38" si="1">SUM(C7:L7)</f>
        <v>95966</v>
      </c>
      <c r="C7" s="552">
        <f>SUM(C8,C10,C14,C21,C24,C30,C36,C41,C46,C54,C59,C64,C69)</f>
        <v>36961</v>
      </c>
      <c r="D7" s="552">
        <f>SUM(D8,D10,D14,D21,D24,D30,D36,D41,D46,D54,D59,D64,D69)</f>
        <v>26528</v>
      </c>
      <c r="E7" s="552">
        <f>SUM(E8,E10,E14,E21,E24,E30,E36,E41,E46,E54,E59,E64,E69)</f>
        <v>0</v>
      </c>
      <c r="F7" s="552">
        <f t="shared" ref="F7:L7" si="2">SUM(F8,F10,F14,F21,F24,F30,F36,F41,F46,F54,F59,F64,F69)</f>
        <v>9400</v>
      </c>
      <c r="G7" s="552">
        <f t="shared" si="2"/>
        <v>420</v>
      </c>
      <c r="H7" s="552">
        <f t="shared" si="2"/>
        <v>2640</v>
      </c>
      <c r="I7" s="552">
        <f t="shared" si="2"/>
        <v>3000</v>
      </c>
      <c r="J7" s="552">
        <f t="shared" si="2"/>
        <v>2412</v>
      </c>
      <c r="K7" s="552">
        <f t="shared" si="2"/>
        <v>4057</v>
      </c>
      <c r="L7" s="552">
        <f t="shared" si="2"/>
        <v>10548</v>
      </c>
    </row>
    <row r="8" s="618" customFormat="true" customHeight="true" spans="1:12">
      <c r="A8" s="629" t="s">
        <v>18</v>
      </c>
      <c r="B8" s="552">
        <f t="shared" si="1"/>
        <v>9310</v>
      </c>
      <c r="C8" s="552">
        <f>SUM(C9)</f>
        <v>4702</v>
      </c>
      <c r="D8" s="552">
        <f>SUM(D9)</f>
        <v>3523</v>
      </c>
      <c r="E8" s="552">
        <f>SUM(E9)</f>
        <v>0</v>
      </c>
      <c r="F8" s="552">
        <f t="shared" ref="F8:L8" si="3">SUM(F9)</f>
        <v>66</v>
      </c>
      <c r="G8" s="552">
        <f t="shared" si="3"/>
        <v>0</v>
      </c>
      <c r="H8" s="552">
        <f t="shared" si="3"/>
        <v>180</v>
      </c>
      <c r="I8" s="552">
        <f t="shared" si="3"/>
        <v>245</v>
      </c>
      <c r="J8" s="552">
        <f t="shared" si="3"/>
        <v>217</v>
      </c>
      <c r="K8" s="552">
        <f t="shared" si="3"/>
        <v>377</v>
      </c>
      <c r="L8" s="552">
        <f t="shared" si="3"/>
        <v>0</v>
      </c>
    </row>
    <row r="9" s="619" customFormat="true" customHeight="true" spans="1:12">
      <c r="A9" s="630" t="s">
        <v>19</v>
      </c>
      <c r="B9" s="552">
        <f t="shared" si="1"/>
        <v>9310</v>
      </c>
      <c r="C9" s="431">
        <f>'附件3-1-1'!B8</f>
        <v>4702</v>
      </c>
      <c r="D9" s="471">
        <f>'附件3-2-1'!B6</f>
        <v>3523</v>
      </c>
      <c r="E9" s="431"/>
      <c r="F9" s="431">
        <f>'附件3-4-1'!B7</f>
        <v>66</v>
      </c>
      <c r="G9" s="431"/>
      <c r="H9" s="471">
        <f>'附件3-6'!B7</f>
        <v>180</v>
      </c>
      <c r="I9" s="431">
        <f>'附件3-7'!B7</f>
        <v>245</v>
      </c>
      <c r="J9" s="431">
        <f>'附件3-8-1'!B7</f>
        <v>217</v>
      </c>
      <c r="K9" s="431">
        <f>SUM('附件3-9'!G7)</f>
        <v>377</v>
      </c>
      <c r="L9" s="431"/>
    </row>
    <row r="10" s="618" customFormat="true" customHeight="true" spans="1:12">
      <c r="A10" s="629" t="s">
        <v>20</v>
      </c>
      <c r="B10" s="552">
        <f t="shared" si="1"/>
        <v>2738</v>
      </c>
      <c r="C10" s="552">
        <f>SUM(C11:C13)</f>
        <v>649</v>
      </c>
      <c r="D10" s="552">
        <f>SUM(D11:D13)</f>
        <v>1089</v>
      </c>
      <c r="E10" s="552">
        <f>SUM(E11:E13)</f>
        <v>0</v>
      </c>
      <c r="F10" s="552">
        <f t="shared" ref="F10:L10" si="4">SUM(F11:F13)</f>
        <v>84</v>
      </c>
      <c r="G10" s="552">
        <f t="shared" si="4"/>
        <v>0</v>
      </c>
      <c r="H10" s="552">
        <f t="shared" si="4"/>
        <v>170</v>
      </c>
      <c r="I10" s="552">
        <f t="shared" si="4"/>
        <v>360</v>
      </c>
      <c r="J10" s="552">
        <f t="shared" si="4"/>
        <v>357</v>
      </c>
      <c r="K10" s="552">
        <f t="shared" si="4"/>
        <v>29</v>
      </c>
      <c r="L10" s="552">
        <f t="shared" si="4"/>
        <v>0</v>
      </c>
    </row>
    <row r="11" s="619" customFormat="true" customHeight="true" spans="1:12">
      <c r="A11" s="630" t="s">
        <v>21</v>
      </c>
      <c r="B11" s="552">
        <f t="shared" si="1"/>
        <v>941</v>
      </c>
      <c r="C11" s="431">
        <f>SUM('附件3-1-1'!B17:B19)</f>
        <v>270</v>
      </c>
      <c r="D11" s="471">
        <f>'附件3-2-1'!B14</f>
        <v>290</v>
      </c>
      <c r="E11" s="431"/>
      <c r="F11" s="431">
        <f>'附件3-4-1'!B16+'附件3-4-1'!B17+'附件3-4-1'!B18+'附件3-4-1'!B19</f>
        <v>40</v>
      </c>
      <c r="G11" s="431"/>
      <c r="H11" s="471">
        <f>SUM('附件3-6'!B11:B12)</f>
        <v>110</v>
      </c>
      <c r="I11" s="431">
        <f>'附件3-7'!B18+'附件3-7'!B19+'附件3-7'!B20+'附件3-7'!B21+'附件3-7'!B22</f>
        <v>160</v>
      </c>
      <c r="J11" s="431">
        <f>SUM('附件3-8-1'!B11:B14)</f>
        <v>71</v>
      </c>
      <c r="K11" s="431"/>
      <c r="L11" s="431"/>
    </row>
    <row r="12" s="619" customFormat="true" customHeight="true" spans="1:12">
      <c r="A12" s="630" t="s">
        <v>22</v>
      </c>
      <c r="B12" s="552">
        <f t="shared" si="1"/>
        <v>647</v>
      </c>
      <c r="C12" s="431">
        <f>'附件3-1-1'!B20</f>
        <v>266</v>
      </c>
      <c r="D12" s="471">
        <f>'附件3-2-1'!B15</f>
        <v>146</v>
      </c>
      <c r="E12" s="431"/>
      <c r="F12" s="431">
        <f>'附件3-4-1'!B20</f>
        <v>15</v>
      </c>
      <c r="G12" s="431"/>
      <c r="H12" s="471">
        <f>SUM('附件3-6'!B13)</f>
        <v>40</v>
      </c>
      <c r="I12" s="431">
        <f>'附件3-7'!B23</f>
        <v>0</v>
      </c>
      <c r="J12" s="431">
        <f>SUM('附件3-8-1'!B15)</f>
        <v>176</v>
      </c>
      <c r="K12" s="431">
        <f>SUM('附件3-9'!G18)</f>
        <v>4</v>
      </c>
      <c r="L12" s="431"/>
    </row>
    <row r="13" s="619" customFormat="true" customHeight="true" spans="1:12">
      <c r="A13" s="630" t="s">
        <v>23</v>
      </c>
      <c r="B13" s="552">
        <f t="shared" si="1"/>
        <v>1150</v>
      </c>
      <c r="C13" s="431">
        <f>'附件3-1-1'!B21</f>
        <v>113</v>
      </c>
      <c r="D13" s="471">
        <f>'附件3-2-1'!B16</f>
        <v>653</v>
      </c>
      <c r="E13" s="431"/>
      <c r="F13" s="431">
        <f>'附件3-4-1'!B21</f>
        <v>29</v>
      </c>
      <c r="G13" s="431"/>
      <c r="H13" s="471">
        <f>SUM('附件3-6'!B14)</f>
        <v>20</v>
      </c>
      <c r="I13" s="431">
        <f>'附件3-7'!B24</f>
        <v>200</v>
      </c>
      <c r="J13" s="431">
        <f>SUM('附件3-8-1'!B16)</f>
        <v>110</v>
      </c>
      <c r="K13" s="431">
        <f>SUM('附件3-9'!G19:G20)</f>
        <v>25</v>
      </c>
      <c r="L13" s="431"/>
    </row>
    <row r="14" s="618" customFormat="true" customHeight="true" spans="1:12">
      <c r="A14" s="629" t="s">
        <v>24</v>
      </c>
      <c r="B14" s="552">
        <f t="shared" si="1"/>
        <v>11933</v>
      </c>
      <c r="C14" s="552">
        <f>SUM(C15:C20)</f>
        <v>4182</v>
      </c>
      <c r="D14" s="552">
        <f>SUM(D15:D20)</f>
        <v>2641</v>
      </c>
      <c r="E14" s="552">
        <f>SUM(E15:E20)</f>
        <v>0</v>
      </c>
      <c r="F14" s="552">
        <f t="shared" ref="F14:L14" si="5">SUM(F15:F20)</f>
        <v>66</v>
      </c>
      <c r="G14" s="552">
        <f t="shared" si="5"/>
        <v>0</v>
      </c>
      <c r="H14" s="552">
        <f t="shared" si="5"/>
        <v>279</v>
      </c>
      <c r="I14" s="552">
        <f t="shared" si="5"/>
        <v>61</v>
      </c>
      <c r="J14" s="552">
        <f t="shared" si="5"/>
        <v>382</v>
      </c>
      <c r="K14" s="552">
        <f t="shared" si="5"/>
        <v>1349</v>
      </c>
      <c r="L14" s="552">
        <f t="shared" si="5"/>
        <v>2973</v>
      </c>
    </row>
    <row r="15" s="619" customFormat="true" customHeight="true" spans="1:12">
      <c r="A15" s="630" t="s">
        <v>25</v>
      </c>
      <c r="B15" s="552">
        <f t="shared" si="1"/>
        <v>3596</v>
      </c>
      <c r="C15" s="431">
        <f>SUM('附件3-1-1'!B23:B27)</f>
        <v>635</v>
      </c>
      <c r="D15" s="471">
        <f>'附件3-2-1'!B18+'附件3-2-1'!B19+'附件3-2-1'!B20</f>
        <v>1557</v>
      </c>
      <c r="E15" s="431"/>
      <c r="F15" s="431">
        <f>SUM('附件3-4-1'!B23:B24)</f>
        <v>14</v>
      </c>
      <c r="G15" s="431"/>
      <c r="H15" s="471">
        <f>SUM('附件3-6'!B16:B17)</f>
        <v>190</v>
      </c>
      <c r="I15" s="431">
        <f>'附件3-7'!B26+'附件3-7'!B27+'附件3-7'!B28</f>
        <v>59</v>
      </c>
      <c r="J15" s="431">
        <f>SUM('附件3-8-1'!B18:B24)</f>
        <v>225</v>
      </c>
      <c r="K15" s="431">
        <f>SUM('附件3-9'!G22:G23)</f>
        <v>8</v>
      </c>
      <c r="L15" s="431">
        <f>'附件3-10'!E7</f>
        <v>908</v>
      </c>
    </row>
    <row r="16" s="619" customFormat="true" customHeight="true" spans="1:12">
      <c r="A16" s="630" t="s">
        <v>26</v>
      </c>
      <c r="B16" s="552">
        <f t="shared" si="1"/>
        <v>780</v>
      </c>
      <c r="C16" s="431">
        <f>'附件3-1-1'!B28</f>
        <v>359</v>
      </c>
      <c r="D16" s="471">
        <f>'附件3-2-1'!B21</f>
        <v>55</v>
      </c>
      <c r="E16" s="431"/>
      <c r="F16" s="431">
        <f>SUM('附件3-4-1'!B25)</f>
        <v>2</v>
      </c>
      <c r="G16" s="431"/>
      <c r="H16" s="471">
        <f>SUM('附件3-6'!B18)</f>
        <v>50</v>
      </c>
      <c r="I16" s="431">
        <f>'附件3-7'!B29</f>
        <v>2</v>
      </c>
      <c r="J16" s="431">
        <f>SUM('附件3-8-1'!B25)</f>
        <v>8</v>
      </c>
      <c r="K16" s="431"/>
      <c r="L16" s="431">
        <f>'附件3-10'!E11</f>
        <v>304</v>
      </c>
    </row>
    <row r="17" s="619" customFormat="true" customHeight="true" spans="1:12">
      <c r="A17" s="630" t="s">
        <v>27</v>
      </c>
      <c r="B17" s="552">
        <f t="shared" si="1"/>
        <v>986</v>
      </c>
      <c r="C17" s="431">
        <f>'附件3-1-1'!B29</f>
        <v>426</v>
      </c>
      <c r="D17" s="471">
        <f>'附件3-2-1'!B22</f>
        <v>67</v>
      </c>
      <c r="E17" s="431"/>
      <c r="F17" s="431">
        <f>SUM('附件3-4-1'!B26)</f>
        <v>2</v>
      </c>
      <c r="G17" s="431"/>
      <c r="H17" s="471">
        <f>SUM('附件3-6'!B19)</f>
        <v>39</v>
      </c>
      <c r="I17" s="431">
        <f>'附件3-7'!B30</f>
        <v>0</v>
      </c>
      <c r="J17" s="431">
        <f>SUM('附件3-8-1'!B26)</f>
        <v>48</v>
      </c>
      <c r="K17" s="431">
        <f>'附件3-9'!G24</f>
        <v>2</v>
      </c>
      <c r="L17" s="431">
        <f>'附件3-10'!E12</f>
        <v>402</v>
      </c>
    </row>
    <row r="18" s="619" customFormat="true" customHeight="true" spans="1:12">
      <c r="A18" s="630" t="s">
        <v>28</v>
      </c>
      <c r="B18" s="552">
        <f t="shared" si="1"/>
        <v>1568</v>
      </c>
      <c r="C18" s="431">
        <f>'附件3-1-1'!B30</f>
        <v>766</v>
      </c>
      <c r="D18" s="471">
        <f>'附件3-2-1'!B23</f>
        <v>364</v>
      </c>
      <c r="E18" s="431"/>
      <c r="F18" s="431">
        <f>SUM('附件3-4-1'!B27)</f>
        <v>7</v>
      </c>
      <c r="G18" s="431"/>
      <c r="H18" s="471"/>
      <c r="I18" s="431">
        <f>'附件3-7'!B31</f>
        <v>0</v>
      </c>
      <c r="J18" s="431">
        <f>SUM('附件3-8-1'!B27)</f>
        <v>8</v>
      </c>
      <c r="K18" s="431">
        <f>SUM('附件3-9'!G25:G26)</f>
        <v>12</v>
      </c>
      <c r="L18" s="431">
        <f>'附件3-10'!E13</f>
        <v>411</v>
      </c>
    </row>
    <row r="19" s="619" customFormat="true" customHeight="true" spans="1:12">
      <c r="A19" s="630" t="s">
        <v>29</v>
      </c>
      <c r="B19" s="552">
        <f t="shared" si="1"/>
        <v>2580</v>
      </c>
      <c r="C19" s="431">
        <f>'附件3-1-1'!B31</f>
        <v>1139</v>
      </c>
      <c r="D19" s="471">
        <f>'附件3-2-1'!B24</f>
        <v>198</v>
      </c>
      <c r="E19" s="431"/>
      <c r="F19" s="431">
        <f>SUM('附件3-4-1'!B28)</f>
        <v>26</v>
      </c>
      <c r="G19" s="431"/>
      <c r="H19" s="471"/>
      <c r="I19" s="431">
        <f>'附件3-7'!B32</f>
        <v>0</v>
      </c>
      <c r="J19" s="431">
        <f>SUM('附件3-8-1'!B28)</f>
        <v>15</v>
      </c>
      <c r="K19" s="431">
        <f>SUM('附件3-9'!G27:G28)</f>
        <v>726</v>
      </c>
      <c r="L19" s="431">
        <f>'附件3-10'!E14</f>
        <v>476</v>
      </c>
    </row>
    <row r="20" s="619" customFormat="true" customHeight="true" spans="1:12">
      <c r="A20" s="630" t="s">
        <v>30</v>
      </c>
      <c r="B20" s="552">
        <f t="shared" si="1"/>
        <v>2423</v>
      </c>
      <c r="C20" s="431">
        <f>'附件3-1-1'!B32</f>
        <v>857</v>
      </c>
      <c r="D20" s="471">
        <f>'附件3-2-1'!B25</f>
        <v>400</v>
      </c>
      <c r="E20" s="431"/>
      <c r="F20" s="431">
        <f>SUM('附件3-4-1'!B29)</f>
        <v>15</v>
      </c>
      <c r="G20" s="431"/>
      <c r="H20" s="471"/>
      <c r="I20" s="431">
        <f>'附件3-7'!B33</f>
        <v>0</v>
      </c>
      <c r="J20" s="431">
        <f>SUM('附件3-8-1'!B29)</f>
        <v>78</v>
      </c>
      <c r="K20" s="431">
        <f>SUM('附件3-9'!G29:G31)</f>
        <v>601</v>
      </c>
      <c r="L20" s="431">
        <f>'附件3-10'!E15</f>
        <v>472</v>
      </c>
    </row>
    <row r="21" s="618" customFormat="true" customHeight="true" spans="1:12">
      <c r="A21" s="629" t="s">
        <v>31</v>
      </c>
      <c r="B21" s="552">
        <f t="shared" si="1"/>
        <v>3056</v>
      </c>
      <c r="C21" s="552">
        <f>SUM(C22:C23)</f>
        <v>992</v>
      </c>
      <c r="D21" s="552">
        <f>SUM(D22:D23)</f>
        <v>1540</v>
      </c>
      <c r="E21" s="552">
        <f>SUM(E22:E23)</f>
        <v>0</v>
      </c>
      <c r="F21" s="552">
        <f t="shared" ref="F21:L21" si="6">SUM(F22:F23)</f>
        <v>55</v>
      </c>
      <c r="G21" s="552">
        <f t="shared" si="6"/>
        <v>14</v>
      </c>
      <c r="H21" s="552">
        <f t="shared" si="6"/>
        <v>200</v>
      </c>
      <c r="I21" s="552">
        <f t="shared" si="6"/>
        <v>161</v>
      </c>
      <c r="J21" s="552">
        <f t="shared" si="6"/>
        <v>92</v>
      </c>
      <c r="K21" s="552">
        <f t="shared" si="6"/>
        <v>2</v>
      </c>
      <c r="L21" s="552">
        <f t="shared" si="6"/>
        <v>0</v>
      </c>
    </row>
    <row r="22" s="619" customFormat="true" customHeight="true" spans="1:12">
      <c r="A22" s="630" t="s">
        <v>32</v>
      </c>
      <c r="B22" s="552">
        <f t="shared" si="1"/>
        <v>1726</v>
      </c>
      <c r="C22" s="431">
        <f>SUM('附件3-1-1'!B34:B38)</f>
        <v>247</v>
      </c>
      <c r="D22" s="471">
        <f>'附件3-2-1'!B27+'附件3-2-1'!B28+'附件3-2-1'!B29</f>
        <v>1035</v>
      </c>
      <c r="E22" s="431"/>
      <c r="F22" s="431">
        <f>SUM('附件3-4-1'!B31:B35)</f>
        <v>45</v>
      </c>
      <c r="G22" s="431">
        <f>'附件3-5'!C8</f>
        <v>14</v>
      </c>
      <c r="H22" s="471">
        <f>SUM('附件3-6'!B21:B22)</f>
        <v>180</v>
      </c>
      <c r="I22" s="431">
        <f>SUM('附件3-7'!B35:B39)</f>
        <v>161</v>
      </c>
      <c r="J22" s="431">
        <f>SUM('附件3-8-1'!B31:B33)</f>
        <v>42</v>
      </c>
      <c r="K22" s="431">
        <f>SUM('附件3-9'!G33:G34)</f>
        <v>2</v>
      </c>
      <c r="L22" s="431"/>
    </row>
    <row r="23" s="619" customFormat="true" customHeight="true" spans="1:12">
      <c r="A23" s="630" t="s">
        <v>33</v>
      </c>
      <c r="B23" s="552">
        <f t="shared" si="1"/>
        <v>1330</v>
      </c>
      <c r="C23" s="431">
        <f>'附件3-1-1'!B39</f>
        <v>745</v>
      </c>
      <c r="D23" s="471">
        <f>'附件3-2-1'!B30</f>
        <v>505</v>
      </c>
      <c r="E23" s="431"/>
      <c r="F23" s="431">
        <f>'附件3-4-1'!B36</f>
        <v>10</v>
      </c>
      <c r="G23" s="431"/>
      <c r="H23" s="471">
        <f>SUM('附件3-6'!B23)</f>
        <v>20</v>
      </c>
      <c r="I23" s="431">
        <f>SUM('附件3-7'!B40)</f>
        <v>0</v>
      </c>
      <c r="J23" s="431">
        <f>SUM('附件3-8-1'!B34)</f>
        <v>50</v>
      </c>
      <c r="K23" s="431"/>
      <c r="L23" s="431"/>
    </row>
    <row r="24" s="618" customFormat="true" customHeight="true" spans="1:12">
      <c r="A24" s="629" t="s">
        <v>34</v>
      </c>
      <c r="B24" s="552">
        <f t="shared" si="1"/>
        <v>3447</v>
      </c>
      <c r="C24" s="552">
        <f>SUM(C25:C29)</f>
        <v>1172</v>
      </c>
      <c r="D24" s="552">
        <f>SUM(D25:D29)</f>
        <v>1091</v>
      </c>
      <c r="E24" s="552">
        <f>SUM(E25:E29)</f>
        <v>0</v>
      </c>
      <c r="F24" s="552">
        <f t="shared" ref="F24:L24" si="7">SUM(F25:F29)</f>
        <v>147</v>
      </c>
      <c r="G24" s="552">
        <f t="shared" si="7"/>
        <v>105</v>
      </c>
      <c r="H24" s="552">
        <f t="shared" si="7"/>
        <v>200</v>
      </c>
      <c r="I24" s="552">
        <f t="shared" si="7"/>
        <v>584</v>
      </c>
      <c r="J24" s="552">
        <f t="shared" si="7"/>
        <v>37</v>
      </c>
      <c r="K24" s="552">
        <f t="shared" si="7"/>
        <v>111</v>
      </c>
      <c r="L24" s="552">
        <f t="shared" si="7"/>
        <v>0</v>
      </c>
    </row>
    <row r="25" s="619" customFormat="true" customHeight="true" spans="1:12">
      <c r="A25" s="630" t="s">
        <v>35</v>
      </c>
      <c r="B25" s="552">
        <f t="shared" si="1"/>
        <v>996</v>
      </c>
      <c r="C25" s="431">
        <f>SUM('附件3-1-1'!B41:B43)</f>
        <v>172</v>
      </c>
      <c r="D25" s="471">
        <f>'附件3-2-1'!B32</f>
        <v>375</v>
      </c>
      <c r="E25" s="431"/>
      <c r="F25" s="431">
        <f>SUM('附件3-4-1'!B38:B41)</f>
        <v>98</v>
      </c>
      <c r="G25" s="431"/>
      <c r="H25" s="471">
        <f>SUM('附件3-6'!B25)</f>
        <v>120</v>
      </c>
      <c r="I25" s="431">
        <f>SUM('附件3-7'!B42:B45)</f>
        <v>221</v>
      </c>
      <c r="J25" s="431"/>
      <c r="K25" s="431">
        <f>SUM('附件3-9'!G36)</f>
        <v>10</v>
      </c>
      <c r="L25" s="431"/>
    </row>
    <row r="26" s="619" customFormat="true" customHeight="true" spans="1:12">
      <c r="A26" s="630" t="s">
        <v>36</v>
      </c>
      <c r="B26" s="552">
        <f t="shared" si="1"/>
        <v>760</v>
      </c>
      <c r="C26" s="431">
        <f>'附件3-1-1'!B44</f>
        <v>70</v>
      </c>
      <c r="D26" s="471">
        <f>'附件3-2-1'!B33</f>
        <v>425</v>
      </c>
      <c r="E26" s="431"/>
      <c r="F26" s="431">
        <f>'附件3-4-1'!B42</f>
        <v>6</v>
      </c>
      <c r="G26" s="431">
        <f>'附件3-5'!C10</f>
        <v>25</v>
      </c>
      <c r="H26" s="471">
        <f>SUM('附件3-6'!B26)</f>
        <v>20</v>
      </c>
      <c r="I26" s="431">
        <f>SUM('附件3-7'!B46)</f>
        <v>193</v>
      </c>
      <c r="J26" s="431">
        <f>SUM('附件3-8-1'!B36)</f>
        <v>21</v>
      </c>
      <c r="K26" s="431"/>
      <c r="L26" s="431"/>
    </row>
    <row r="27" s="619" customFormat="true" customHeight="true" spans="1:12">
      <c r="A27" s="630" t="s">
        <v>37</v>
      </c>
      <c r="B27" s="552">
        <f t="shared" si="1"/>
        <v>882</v>
      </c>
      <c r="C27" s="431">
        <f>'附件3-1-1'!B45</f>
        <v>500</v>
      </c>
      <c r="D27" s="471">
        <f>'附件3-2-1'!B34</f>
        <v>148</v>
      </c>
      <c r="E27" s="431"/>
      <c r="F27" s="431">
        <f>'附件3-4-1'!B43</f>
        <v>17</v>
      </c>
      <c r="G27" s="431">
        <f>'附件3-5'!C11</f>
        <v>16</v>
      </c>
      <c r="H27" s="471">
        <f>SUM('附件3-6'!B27)</f>
        <v>60</v>
      </c>
      <c r="I27" s="431">
        <f>SUM('附件3-7'!B47)</f>
        <v>33</v>
      </c>
      <c r="J27" s="431">
        <f>SUM('附件3-8-1'!B37)</f>
        <v>8</v>
      </c>
      <c r="K27" s="431">
        <f>'附件3-9'!G37</f>
        <v>100</v>
      </c>
      <c r="L27" s="431"/>
    </row>
    <row r="28" s="619" customFormat="true" customHeight="true" spans="1:12">
      <c r="A28" s="630" t="s">
        <v>38</v>
      </c>
      <c r="B28" s="552">
        <f t="shared" si="1"/>
        <v>592</v>
      </c>
      <c r="C28" s="431">
        <f>'附件3-1-1'!B46</f>
        <v>346</v>
      </c>
      <c r="D28" s="471">
        <f>'附件3-2-1'!B35</f>
        <v>108</v>
      </c>
      <c r="E28" s="431"/>
      <c r="F28" s="431">
        <f>'附件3-4-1'!B44</f>
        <v>10</v>
      </c>
      <c r="G28" s="431">
        <f>'附件3-5'!C12</f>
        <v>64</v>
      </c>
      <c r="H28" s="471"/>
      <c r="I28" s="431">
        <f>SUM('附件3-7'!B48)</f>
        <v>55</v>
      </c>
      <c r="J28" s="431">
        <f>SUM('附件3-8-1'!B38)</f>
        <v>8</v>
      </c>
      <c r="K28" s="431">
        <f>'附件3-9'!G38</f>
        <v>1</v>
      </c>
      <c r="L28" s="431"/>
    </row>
    <row r="29" s="619" customFormat="true" customHeight="true" spans="1:12">
      <c r="A29" s="630" t="s">
        <v>39</v>
      </c>
      <c r="B29" s="552">
        <f t="shared" si="1"/>
        <v>217</v>
      </c>
      <c r="C29" s="431">
        <f>'附件3-1-1'!B47</f>
        <v>84</v>
      </c>
      <c r="D29" s="471">
        <f>'附件3-2-1'!B36</f>
        <v>35</v>
      </c>
      <c r="E29" s="431"/>
      <c r="F29" s="431">
        <f>'附件3-4-1'!B45</f>
        <v>16</v>
      </c>
      <c r="G29" s="431"/>
      <c r="H29" s="471"/>
      <c r="I29" s="431">
        <f>SUM('附件3-7'!B49)</f>
        <v>82</v>
      </c>
      <c r="J29" s="431"/>
      <c r="K29" s="431"/>
      <c r="L29" s="431"/>
    </row>
    <row r="30" s="618" customFormat="true" customHeight="true" spans="1:12">
      <c r="A30" s="629" t="s">
        <v>40</v>
      </c>
      <c r="B30" s="552">
        <f t="shared" si="1"/>
        <v>4543</v>
      </c>
      <c r="C30" s="552">
        <f>SUM(C31:C35)</f>
        <v>2335</v>
      </c>
      <c r="D30" s="552">
        <f>SUM(D31:D35)</f>
        <v>1112</v>
      </c>
      <c r="E30" s="552">
        <f>SUM(E31:E35)</f>
        <v>0</v>
      </c>
      <c r="F30" s="552">
        <f t="shared" ref="F30:L30" si="8">SUM(F31:F35)</f>
        <v>25</v>
      </c>
      <c r="G30" s="552">
        <f t="shared" si="8"/>
        <v>56</v>
      </c>
      <c r="H30" s="552">
        <f t="shared" si="8"/>
        <v>237</v>
      </c>
      <c r="I30" s="552">
        <f t="shared" si="8"/>
        <v>282</v>
      </c>
      <c r="J30" s="552">
        <f t="shared" si="8"/>
        <v>321</v>
      </c>
      <c r="K30" s="552">
        <f t="shared" si="8"/>
        <v>175</v>
      </c>
      <c r="L30" s="552">
        <f t="shared" si="8"/>
        <v>0</v>
      </c>
    </row>
    <row r="31" s="619" customFormat="true" customHeight="true" spans="1:12">
      <c r="A31" s="630" t="s">
        <v>41</v>
      </c>
      <c r="B31" s="552">
        <f t="shared" si="1"/>
        <v>1919</v>
      </c>
      <c r="C31" s="431">
        <f>'附件3-1-1'!B49+'附件3-1-1'!B50</f>
        <v>590</v>
      </c>
      <c r="D31" s="471">
        <f>'附件3-2-1'!B38+'附件3-2-1'!B39</f>
        <v>472</v>
      </c>
      <c r="E31" s="431"/>
      <c r="F31" s="431">
        <f>'附件3-4-1'!B47+'附件3-4-1'!B48+'附件3-4-1'!B49</f>
        <v>9</v>
      </c>
      <c r="G31" s="431">
        <f>'附件3-5'!C14</f>
        <v>40</v>
      </c>
      <c r="H31" s="471">
        <f>SUM('附件3-6'!B29)</f>
        <v>120</v>
      </c>
      <c r="I31" s="431">
        <f>SUM('附件3-7'!B51:B54)</f>
        <v>256</v>
      </c>
      <c r="J31" s="431">
        <f>SUM('附件3-8-1'!B40:B42)</f>
        <v>279</v>
      </c>
      <c r="K31" s="431">
        <f>SUM('附件3-9'!G40:G42)</f>
        <v>153</v>
      </c>
      <c r="L31" s="431"/>
    </row>
    <row r="32" s="619" customFormat="true" customHeight="true" spans="1:12">
      <c r="A32" s="630" t="s">
        <v>42</v>
      </c>
      <c r="B32" s="552">
        <f t="shared" si="1"/>
        <v>387</v>
      </c>
      <c r="C32" s="431">
        <f>'附件3-1-1'!B51</f>
        <v>233</v>
      </c>
      <c r="D32" s="471">
        <f>'附件3-2-1'!B40</f>
        <v>90</v>
      </c>
      <c r="E32" s="431"/>
      <c r="F32" s="431">
        <f>'附件3-4-1'!B50</f>
        <v>8</v>
      </c>
      <c r="G32" s="431"/>
      <c r="H32" s="471">
        <f>SUM('附件3-6'!B30)</f>
        <v>17</v>
      </c>
      <c r="I32" s="431">
        <f>SUM('附件3-7'!C55)</f>
        <v>26</v>
      </c>
      <c r="J32" s="431">
        <f>SUM('附件3-8-1'!B43)</f>
        <v>10</v>
      </c>
      <c r="K32" s="431">
        <f>SUM('附件3-9'!G43)</f>
        <v>3</v>
      </c>
      <c r="L32" s="431"/>
    </row>
    <row r="33" s="619" customFormat="true" customHeight="true" spans="1:12">
      <c r="A33" s="630" t="s">
        <v>43</v>
      </c>
      <c r="B33" s="552">
        <f t="shared" si="1"/>
        <v>747</v>
      </c>
      <c r="C33" s="431">
        <f>'附件3-1-1'!B52</f>
        <v>466</v>
      </c>
      <c r="D33" s="471">
        <f>'附件3-2-1'!B41</f>
        <v>174</v>
      </c>
      <c r="E33" s="431"/>
      <c r="F33" s="431">
        <f>'附件3-4-1'!B51</f>
        <v>3</v>
      </c>
      <c r="G33" s="431">
        <f>'附件3-5'!C15</f>
        <v>16</v>
      </c>
      <c r="H33" s="471">
        <f>SUM('附件3-6'!B31)</f>
        <v>65</v>
      </c>
      <c r="I33" s="431">
        <f>SUM('附件3-7'!C56)</f>
        <v>0</v>
      </c>
      <c r="J33" s="431">
        <f>SUM('附件3-8-1'!B44)</f>
        <v>11</v>
      </c>
      <c r="K33" s="431">
        <f>SUM('附件3-9'!G44:G45)</f>
        <v>12</v>
      </c>
      <c r="L33" s="431"/>
    </row>
    <row r="34" s="619" customFormat="true" customHeight="true" spans="1:12">
      <c r="A34" s="630" t="s">
        <v>44</v>
      </c>
      <c r="B34" s="552">
        <f t="shared" si="1"/>
        <v>1022</v>
      </c>
      <c r="C34" s="431">
        <f>'附件3-1-1'!B53</f>
        <v>785</v>
      </c>
      <c r="D34" s="471">
        <f>'附件3-2-1'!B42</f>
        <v>192</v>
      </c>
      <c r="E34" s="431"/>
      <c r="F34" s="431"/>
      <c r="G34" s="431"/>
      <c r="H34" s="471">
        <f>SUM('附件3-6'!B32)</f>
        <v>35</v>
      </c>
      <c r="I34" s="431">
        <f>SUM('附件3-7'!C57)</f>
        <v>0</v>
      </c>
      <c r="J34" s="431">
        <f>SUM('附件3-8-1'!B45)</f>
        <v>8</v>
      </c>
      <c r="K34" s="431">
        <f>SUM('附件3-9'!G46)</f>
        <v>2</v>
      </c>
      <c r="L34" s="431"/>
    </row>
    <row r="35" s="619" customFormat="true" customHeight="true" spans="1:12">
      <c r="A35" s="630" t="s">
        <v>45</v>
      </c>
      <c r="B35" s="552">
        <f t="shared" si="1"/>
        <v>468</v>
      </c>
      <c r="C35" s="431">
        <f>'附件3-1-1'!B54</f>
        <v>261</v>
      </c>
      <c r="D35" s="471">
        <f>'附件3-2-1'!B43</f>
        <v>184</v>
      </c>
      <c r="E35" s="431"/>
      <c r="F35" s="431">
        <f>'附件3-4-1'!B52</f>
        <v>5</v>
      </c>
      <c r="G35" s="431"/>
      <c r="H35" s="471"/>
      <c r="I35" s="431">
        <f>SUM('附件3-7'!C58)</f>
        <v>0</v>
      </c>
      <c r="J35" s="431">
        <f>SUM('附件3-8-1'!B46)</f>
        <v>13</v>
      </c>
      <c r="K35" s="431">
        <f>SUM('附件3-9'!G47)</f>
        <v>5</v>
      </c>
      <c r="L35" s="431"/>
    </row>
    <row r="36" s="618" customFormat="true" customHeight="true" spans="1:12">
      <c r="A36" s="629" t="s">
        <v>46</v>
      </c>
      <c r="B36" s="552">
        <f t="shared" si="1"/>
        <v>14597</v>
      </c>
      <c r="C36" s="552">
        <f>SUM(C37:C40)</f>
        <v>5167</v>
      </c>
      <c r="D36" s="552">
        <f>SUM(D37:D40)</f>
        <v>6682</v>
      </c>
      <c r="E36" s="552">
        <f>SUM(E37:E40)</f>
        <v>0</v>
      </c>
      <c r="F36" s="552">
        <f t="shared" ref="F36:L36" si="9">SUM(F37:F40)</f>
        <v>40</v>
      </c>
      <c r="G36" s="552">
        <f t="shared" si="9"/>
        <v>0</v>
      </c>
      <c r="H36" s="552">
        <f t="shared" si="9"/>
        <v>150</v>
      </c>
      <c r="I36" s="552">
        <f t="shared" si="9"/>
        <v>240</v>
      </c>
      <c r="J36" s="552">
        <f t="shared" si="9"/>
        <v>62</v>
      </c>
      <c r="K36" s="552">
        <f t="shared" si="9"/>
        <v>271</v>
      </c>
      <c r="L36" s="552">
        <f t="shared" si="9"/>
        <v>1985</v>
      </c>
    </row>
    <row r="37" s="619" customFormat="true" customHeight="true" spans="1:12">
      <c r="A37" s="630" t="s">
        <v>47</v>
      </c>
      <c r="B37" s="552">
        <f t="shared" si="1"/>
        <v>7841</v>
      </c>
      <c r="C37" s="431">
        <f>SUM('附件3-1-1'!B56:B59)</f>
        <v>2237</v>
      </c>
      <c r="D37" s="471">
        <f>'附件3-2-1'!B45+'附件3-2-1'!B46+'附件3-2-1'!B47</f>
        <v>4062</v>
      </c>
      <c r="E37" s="431"/>
      <c r="F37" s="431">
        <f>SUM('附件3-4-1'!B54:B56)</f>
        <v>19</v>
      </c>
      <c r="G37" s="431"/>
      <c r="H37" s="471">
        <f>SUM('附件3-6'!B34)</f>
        <v>140</v>
      </c>
      <c r="I37" s="431">
        <f>SUM('附件3-7'!B60:B63)</f>
        <v>240</v>
      </c>
      <c r="J37" s="431">
        <f>SUM('附件3-8-1'!B48:B49)</f>
        <v>29</v>
      </c>
      <c r="K37" s="431">
        <f>SUM('附件3-9'!G49:G53)</f>
        <v>264</v>
      </c>
      <c r="L37" s="431">
        <f>'附件3-10'!E17</f>
        <v>850</v>
      </c>
    </row>
    <row r="38" s="619" customFormat="true" customHeight="true" spans="1:12">
      <c r="A38" s="630" t="s">
        <v>48</v>
      </c>
      <c r="B38" s="552">
        <f t="shared" si="1"/>
        <v>2936</v>
      </c>
      <c r="C38" s="431">
        <f>'附件3-1-1'!B60</f>
        <v>704</v>
      </c>
      <c r="D38" s="471">
        <f>'附件3-2-1'!B48</f>
        <v>1734</v>
      </c>
      <c r="E38" s="431"/>
      <c r="F38" s="431">
        <f>SUM('附件3-4-1'!B57)</f>
        <v>3</v>
      </c>
      <c r="G38" s="431"/>
      <c r="H38" s="471"/>
      <c r="I38" s="431">
        <f>SUM('附件3-7'!B64)</f>
        <v>0</v>
      </c>
      <c r="J38" s="431">
        <f>SUM('附件3-8-1'!B50)</f>
        <v>8</v>
      </c>
      <c r="K38" s="431">
        <f>SUM('附件3-9'!G54:G54)</f>
        <v>3</v>
      </c>
      <c r="L38" s="431">
        <f>'附件3-10'!E25</f>
        <v>484</v>
      </c>
    </row>
    <row r="39" s="619" customFormat="true" customHeight="true" spans="1:12">
      <c r="A39" s="630" t="s">
        <v>49</v>
      </c>
      <c r="B39" s="552">
        <f t="shared" ref="B39:B73" si="10">SUM(C39:L39)</f>
        <v>3114</v>
      </c>
      <c r="C39" s="431">
        <f>'附件3-1-1'!B61</f>
        <v>2020</v>
      </c>
      <c r="D39" s="471">
        <f>'附件3-2-1'!B49</f>
        <v>702</v>
      </c>
      <c r="E39" s="431"/>
      <c r="F39" s="431">
        <f>'附件3-4-1'!B58</f>
        <v>10</v>
      </c>
      <c r="G39" s="431"/>
      <c r="H39" s="471">
        <f>SUM('附件3-6'!B35)</f>
        <v>10</v>
      </c>
      <c r="I39" s="431">
        <f>SUM('附件3-7'!B65)</f>
        <v>0</v>
      </c>
      <c r="J39" s="431">
        <f>SUM('附件3-8-1'!B51)</f>
        <v>10</v>
      </c>
      <c r="K39" s="431">
        <f>SUM('附件3-9'!G55)</f>
        <v>1</v>
      </c>
      <c r="L39" s="431">
        <f>'附件3-10'!E26</f>
        <v>361</v>
      </c>
    </row>
    <row r="40" s="618" customFormat="true" customHeight="true" spans="1:12">
      <c r="A40" s="630" t="s">
        <v>50</v>
      </c>
      <c r="B40" s="552">
        <f t="shared" si="10"/>
        <v>706</v>
      </c>
      <c r="C40" s="431">
        <f>'附件3-1-1'!B62</f>
        <v>206</v>
      </c>
      <c r="D40" s="471">
        <f>'附件3-2-1'!B50</f>
        <v>184</v>
      </c>
      <c r="E40" s="431"/>
      <c r="F40" s="431">
        <f>'附件3-4-1'!B59</f>
        <v>8</v>
      </c>
      <c r="G40" s="431"/>
      <c r="H40" s="471"/>
      <c r="I40" s="431">
        <f>SUM('附件3-7'!B66)</f>
        <v>0</v>
      </c>
      <c r="J40" s="431">
        <f>SUM('附件3-8-1'!B52)</f>
        <v>15</v>
      </c>
      <c r="K40" s="431">
        <f>SUM('附件3-9'!G56)</f>
        <v>3</v>
      </c>
      <c r="L40" s="431">
        <f>'附件3-10'!E27</f>
        <v>290</v>
      </c>
    </row>
    <row r="41" s="618" customFormat="true" customHeight="true" spans="1:12">
      <c r="A41" s="629" t="s">
        <v>51</v>
      </c>
      <c r="B41" s="552">
        <f t="shared" si="10"/>
        <v>15591</v>
      </c>
      <c r="C41" s="552">
        <f>SUM(C42:C45)</f>
        <v>4085</v>
      </c>
      <c r="D41" s="552">
        <f>SUM(D42:D45)</f>
        <v>1692</v>
      </c>
      <c r="E41" s="552">
        <f>SUM(E42:E45)</f>
        <v>0</v>
      </c>
      <c r="F41" s="552">
        <f t="shared" ref="F41:L41" si="11">SUM(F42:F45)</f>
        <v>7229</v>
      </c>
      <c r="G41" s="552">
        <f t="shared" si="11"/>
        <v>0</v>
      </c>
      <c r="H41" s="552">
        <f t="shared" si="11"/>
        <v>170</v>
      </c>
      <c r="I41" s="552">
        <f t="shared" si="11"/>
        <v>59</v>
      </c>
      <c r="J41" s="552">
        <f t="shared" si="11"/>
        <v>65</v>
      </c>
      <c r="K41" s="552">
        <f t="shared" si="11"/>
        <v>336</v>
      </c>
      <c r="L41" s="552">
        <f t="shared" si="11"/>
        <v>1955</v>
      </c>
    </row>
    <row r="42" s="619" customFormat="true" customHeight="true" spans="1:12">
      <c r="A42" s="630" t="s">
        <v>52</v>
      </c>
      <c r="B42" s="552">
        <f t="shared" si="10"/>
        <v>9239</v>
      </c>
      <c r="C42" s="431">
        <f>'附件3-1-1'!B64+'附件3-1-1'!B65+'附件3-1-1'!B66+'附件3-1-1'!B67</f>
        <v>1267</v>
      </c>
      <c r="D42" s="471">
        <f>SUM('附件3-2-1'!B52:B56)</f>
        <v>791</v>
      </c>
      <c r="E42" s="431"/>
      <c r="F42" s="431">
        <f>SUM('附件3-4-1'!B61:B64)</f>
        <v>5772</v>
      </c>
      <c r="G42" s="431"/>
      <c r="H42" s="471">
        <f>SUM('附件3-6'!B37:B38)</f>
        <v>170</v>
      </c>
      <c r="I42" s="431">
        <f>SUM('附件3-7'!B68:B72)</f>
        <v>41</v>
      </c>
      <c r="J42" s="431">
        <f>SUM('附件3-8-1'!B54:B57)</f>
        <v>55</v>
      </c>
      <c r="K42" s="431">
        <f>SUM('附件3-9'!G58:G65)</f>
        <v>50</v>
      </c>
      <c r="L42" s="431">
        <f>'附件3-10'!E29</f>
        <v>1093</v>
      </c>
    </row>
    <row r="43" s="619" customFormat="true" customHeight="true" spans="1:12">
      <c r="A43" s="630" t="s">
        <v>53</v>
      </c>
      <c r="B43" s="552">
        <f t="shared" si="10"/>
        <v>853</v>
      </c>
      <c r="C43" s="431">
        <f>'附件3-1-1'!B68</f>
        <v>153</v>
      </c>
      <c r="D43" s="471">
        <f>'附件3-2-1'!B57</f>
        <v>210</v>
      </c>
      <c r="E43" s="431"/>
      <c r="F43" s="431">
        <f>'附件3-4-1'!B65</f>
        <v>23</v>
      </c>
      <c r="G43" s="431"/>
      <c r="H43" s="471"/>
      <c r="I43" s="431">
        <f>SUM('附件3-7'!B73)</f>
        <v>0</v>
      </c>
      <c r="J43" s="431"/>
      <c r="K43" s="431">
        <f>SUM('附件3-9'!G66:G68)</f>
        <v>266</v>
      </c>
      <c r="L43" s="431">
        <f>'附件3-10'!E38</f>
        <v>201</v>
      </c>
    </row>
    <row r="44" s="619" customFormat="true" customHeight="true" spans="1:12">
      <c r="A44" s="630" t="s">
        <v>54</v>
      </c>
      <c r="B44" s="552">
        <f t="shared" si="10"/>
        <v>3405</v>
      </c>
      <c r="C44" s="431">
        <f>'附件3-1-1'!B69</f>
        <v>1007</v>
      </c>
      <c r="D44" s="471">
        <f>'附件3-2-1'!B58</f>
        <v>614</v>
      </c>
      <c r="E44" s="431"/>
      <c r="F44" s="431">
        <f>'附件3-4-1'!B66</f>
        <v>1428</v>
      </c>
      <c r="G44" s="431"/>
      <c r="H44" s="471"/>
      <c r="I44" s="431">
        <f>SUM('附件3-7'!B74)</f>
        <v>18</v>
      </c>
      <c r="J44" s="431"/>
      <c r="K44" s="431">
        <f>SUM('附件3-9'!G69:G71)</f>
        <v>20</v>
      </c>
      <c r="L44" s="431">
        <f>'附件3-10'!E39</f>
        <v>318</v>
      </c>
    </row>
    <row r="45" s="618" customFormat="true" customHeight="true" spans="1:12">
      <c r="A45" s="630" t="s">
        <v>55</v>
      </c>
      <c r="B45" s="552">
        <f t="shared" si="10"/>
        <v>2094</v>
      </c>
      <c r="C45" s="431">
        <f>'附件3-1-1'!B70</f>
        <v>1658</v>
      </c>
      <c r="D45" s="471">
        <f>'附件3-2-1'!B59</f>
        <v>77</v>
      </c>
      <c r="E45" s="431"/>
      <c r="F45" s="431">
        <f>'附件3-4-1'!B67</f>
        <v>6</v>
      </c>
      <c r="G45" s="431"/>
      <c r="H45" s="471"/>
      <c r="I45" s="431">
        <f>SUM('附件3-7'!B75)</f>
        <v>0</v>
      </c>
      <c r="J45" s="431">
        <f>SUM('附件3-8-1'!B58)</f>
        <v>10</v>
      </c>
      <c r="K45" s="431"/>
      <c r="L45" s="431">
        <f>'附件3-10'!E37</f>
        <v>343</v>
      </c>
    </row>
    <row r="46" s="618" customFormat="true" customHeight="true" spans="1:12">
      <c r="A46" s="629" t="s">
        <v>56</v>
      </c>
      <c r="B46" s="552">
        <f t="shared" si="10"/>
        <v>10221</v>
      </c>
      <c r="C46" s="552">
        <f>SUM(C47:C53)</f>
        <v>5671</v>
      </c>
      <c r="D46" s="552">
        <f>SUM(D47:D53)</f>
        <v>2818</v>
      </c>
      <c r="E46" s="552">
        <f>SUM(E47:E53)</f>
        <v>0</v>
      </c>
      <c r="F46" s="552">
        <f t="shared" ref="F46:L46" si="12">SUM(F47:F53)</f>
        <v>250</v>
      </c>
      <c r="G46" s="552">
        <f t="shared" si="12"/>
        <v>0</v>
      </c>
      <c r="H46" s="552">
        <f t="shared" si="12"/>
        <v>424</v>
      </c>
      <c r="I46" s="552">
        <f t="shared" si="12"/>
        <v>153</v>
      </c>
      <c r="J46" s="552">
        <f t="shared" si="12"/>
        <v>129</v>
      </c>
      <c r="K46" s="552">
        <f t="shared" si="12"/>
        <v>293</v>
      </c>
      <c r="L46" s="552">
        <f t="shared" si="12"/>
        <v>483</v>
      </c>
    </row>
    <row r="47" s="619" customFormat="true" customHeight="true" spans="1:12">
      <c r="A47" s="630" t="s">
        <v>57</v>
      </c>
      <c r="B47" s="552">
        <f t="shared" si="10"/>
        <v>2703</v>
      </c>
      <c r="C47" s="431">
        <f>'附件3-1-1'!B72+'附件3-1-1'!B73+'附件3-1-1'!B74</f>
        <v>1279</v>
      </c>
      <c r="D47" s="471">
        <f>'附件3-2-1'!B61+'附件3-2-1'!B62</f>
        <v>826</v>
      </c>
      <c r="E47" s="431"/>
      <c r="F47" s="431">
        <f>SUM('附件3-4-1'!B69:B71)</f>
        <v>108</v>
      </c>
      <c r="G47" s="431"/>
      <c r="H47" s="471">
        <f>SUM('附件3-6'!B40:B43)</f>
        <v>286</v>
      </c>
      <c r="I47" s="431">
        <f>SUM('附件3-7'!B77:B80)</f>
        <v>45</v>
      </c>
      <c r="J47" s="471">
        <f>SUM('附件3-8-1'!B60:B63)</f>
        <v>59</v>
      </c>
      <c r="K47" s="431">
        <f>SUM('附件3-9'!G73:G74)</f>
        <v>14</v>
      </c>
      <c r="L47" s="431">
        <f>'附件3-10'!E41</f>
        <v>86</v>
      </c>
    </row>
    <row r="48" s="618" customFormat="true" customHeight="true" spans="1:12">
      <c r="A48" s="630" t="s">
        <v>58</v>
      </c>
      <c r="B48" s="552">
        <f t="shared" si="10"/>
        <v>1883</v>
      </c>
      <c r="C48" s="431">
        <f>'附件3-1-1'!B75</f>
        <v>1392</v>
      </c>
      <c r="D48" s="471">
        <f>'附件3-2-1'!B63</f>
        <v>395</v>
      </c>
      <c r="E48" s="431"/>
      <c r="F48" s="431">
        <f>'附件3-4-1'!B72</f>
        <v>36</v>
      </c>
      <c r="G48" s="431"/>
      <c r="H48" s="471">
        <f>SUM('附件3-6'!B44)</f>
        <v>44</v>
      </c>
      <c r="I48" s="431">
        <f>SUM('附件3-7'!B81)</f>
        <v>0</v>
      </c>
      <c r="J48" s="431">
        <f>SUM('附件3-8-1'!B64)</f>
        <v>16</v>
      </c>
      <c r="K48" s="431"/>
      <c r="L48" s="431"/>
    </row>
    <row r="49" s="619" customFormat="true" customHeight="true" spans="1:12">
      <c r="A49" s="630" t="s">
        <v>59</v>
      </c>
      <c r="B49" s="552">
        <f t="shared" si="10"/>
        <v>732</v>
      </c>
      <c r="C49" s="431">
        <f>'附件3-1-1'!B76</f>
        <v>567</v>
      </c>
      <c r="D49" s="471">
        <f>'附件3-2-1'!B64</f>
        <v>6</v>
      </c>
      <c r="E49" s="431"/>
      <c r="F49" s="431">
        <f>'附件3-4-1'!B73</f>
        <v>24</v>
      </c>
      <c r="G49" s="431"/>
      <c r="H49" s="471"/>
      <c r="I49" s="431">
        <f>SUM('附件3-7'!B82)</f>
        <v>0</v>
      </c>
      <c r="J49" s="431">
        <f>SUM('附件3-8-1'!B65)</f>
        <v>11</v>
      </c>
      <c r="K49" s="431">
        <f>SUM('附件3-9'!G75)</f>
        <v>105</v>
      </c>
      <c r="L49" s="431">
        <f>'附件3-10'!E44</f>
        <v>19</v>
      </c>
    </row>
    <row r="50" s="619" customFormat="true" customHeight="true" spans="1:12">
      <c r="A50" s="630" t="s">
        <v>60</v>
      </c>
      <c r="B50" s="552">
        <f t="shared" si="10"/>
        <v>1311</v>
      </c>
      <c r="C50" s="431">
        <f>'附件3-1-1'!B77</f>
        <v>787</v>
      </c>
      <c r="D50" s="471">
        <f>'附件3-2-1'!B65</f>
        <v>388</v>
      </c>
      <c r="E50" s="431"/>
      <c r="F50" s="431">
        <f>'附件3-4-1'!B74</f>
        <v>1</v>
      </c>
      <c r="G50" s="431"/>
      <c r="H50" s="471">
        <f>SUM('附件3-6'!B45)</f>
        <v>43</v>
      </c>
      <c r="I50" s="431">
        <f>SUM('附件3-7'!B83)</f>
        <v>59</v>
      </c>
      <c r="J50" s="431">
        <f>SUM('附件3-8-1'!B66)</f>
        <v>10</v>
      </c>
      <c r="K50" s="431"/>
      <c r="L50" s="431">
        <f>'附件3-10'!E45</f>
        <v>23</v>
      </c>
    </row>
    <row r="51" s="619" customFormat="true" customHeight="true" spans="1:12">
      <c r="A51" s="630" t="s">
        <v>61</v>
      </c>
      <c r="B51" s="552">
        <f t="shared" si="10"/>
        <v>1374</v>
      </c>
      <c r="C51" s="431">
        <f>'附件3-1-1'!B78</f>
        <v>578</v>
      </c>
      <c r="D51" s="471">
        <f>'附件3-2-1'!B66</f>
        <v>381</v>
      </c>
      <c r="E51" s="431"/>
      <c r="F51" s="431">
        <f>'附件3-4-1'!B75</f>
        <v>39</v>
      </c>
      <c r="G51" s="431"/>
      <c r="H51" s="471"/>
      <c r="I51" s="431">
        <f>SUM('附件3-7'!B84)</f>
        <v>0</v>
      </c>
      <c r="J51" s="431">
        <f>SUM('附件3-8-1'!B67)</f>
        <v>11</v>
      </c>
      <c r="K51" s="431">
        <f>SUM('附件3-9'!G76)</f>
        <v>10</v>
      </c>
      <c r="L51" s="431">
        <f>'附件3-10'!E46</f>
        <v>355</v>
      </c>
    </row>
    <row r="52" s="619" customFormat="true" customHeight="true" spans="1:12">
      <c r="A52" s="630" t="s">
        <v>62</v>
      </c>
      <c r="B52" s="552">
        <f t="shared" si="10"/>
        <v>1088</v>
      </c>
      <c r="C52" s="431">
        <f>'附件3-1-1'!B79</f>
        <v>536</v>
      </c>
      <c r="D52" s="471">
        <f>'附件3-2-1'!B67</f>
        <v>487</v>
      </c>
      <c r="E52" s="431"/>
      <c r="F52" s="431">
        <f>'附件3-4-1'!B76</f>
        <v>31</v>
      </c>
      <c r="G52" s="431"/>
      <c r="H52" s="471">
        <f>SUM('附件3-6'!B46)</f>
        <v>21</v>
      </c>
      <c r="I52" s="431">
        <f>SUM('附件3-7'!B85)</f>
        <v>0</v>
      </c>
      <c r="J52" s="431">
        <f>SUM('附件3-8-1'!B68)</f>
        <v>11</v>
      </c>
      <c r="K52" s="431">
        <f>SUM('附件3-9'!G77)</f>
        <v>2</v>
      </c>
      <c r="L52" s="431"/>
    </row>
    <row r="53" s="619" customFormat="true" customHeight="true" spans="1:12">
      <c r="A53" s="630" t="s">
        <v>63</v>
      </c>
      <c r="B53" s="552">
        <f t="shared" si="10"/>
        <v>1130</v>
      </c>
      <c r="C53" s="431">
        <f>'附件3-1-1'!B80</f>
        <v>532</v>
      </c>
      <c r="D53" s="471">
        <f>'附件3-2-1'!B68</f>
        <v>335</v>
      </c>
      <c r="E53" s="431"/>
      <c r="F53" s="431">
        <f>'附件3-4-1'!B77</f>
        <v>11</v>
      </c>
      <c r="G53" s="431"/>
      <c r="H53" s="471">
        <f>SUM('附件3-6'!B47)</f>
        <v>30</v>
      </c>
      <c r="I53" s="431">
        <f>SUM('附件3-7'!B86)</f>
        <v>49</v>
      </c>
      <c r="J53" s="431">
        <f>SUM('附件3-8-1'!B69)</f>
        <v>11</v>
      </c>
      <c r="K53" s="431">
        <f>SUM('附件3-9'!G78:G80)</f>
        <v>162</v>
      </c>
      <c r="L53" s="431"/>
    </row>
    <row r="54" s="618" customFormat="true" customHeight="true" spans="1:12">
      <c r="A54" s="629" t="s">
        <v>64</v>
      </c>
      <c r="B54" s="552">
        <f t="shared" si="10"/>
        <v>6242</v>
      </c>
      <c r="C54" s="552">
        <f>SUM(C55:C58)</f>
        <v>2412</v>
      </c>
      <c r="D54" s="552">
        <f>SUM(D55:D58)</f>
        <v>1351</v>
      </c>
      <c r="E54" s="552">
        <f>SUM(E55:E58)</f>
        <v>0</v>
      </c>
      <c r="F54" s="552">
        <f t="shared" ref="F54:L54" si="13">SUM(F55:F58)</f>
        <v>107</v>
      </c>
      <c r="G54" s="552">
        <f t="shared" si="13"/>
        <v>62</v>
      </c>
      <c r="H54" s="552">
        <f t="shared" si="13"/>
        <v>140</v>
      </c>
      <c r="I54" s="552">
        <f t="shared" si="13"/>
        <v>169</v>
      </c>
      <c r="J54" s="552">
        <f t="shared" si="13"/>
        <v>212</v>
      </c>
      <c r="K54" s="552">
        <f t="shared" si="13"/>
        <v>439</v>
      </c>
      <c r="L54" s="552">
        <f t="shared" si="13"/>
        <v>1350</v>
      </c>
    </row>
    <row r="55" s="619" customFormat="true" customHeight="true" spans="1:12">
      <c r="A55" s="630" t="s">
        <v>65</v>
      </c>
      <c r="B55" s="552">
        <f t="shared" si="10"/>
        <v>2699</v>
      </c>
      <c r="C55" s="431">
        <f>'附件3-1-1'!B82+'附件3-1-1'!B83+'附件3-1-1'!B84</f>
        <v>1219</v>
      </c>
      <c r="D55" s="471">
        <f>'附件3-2-1'!B70+'附件3-2-1'!B71+'附件3-2-1'!B72+'附件3-2-1'!B73</f>
        <v>486</v>
      </c>
      <c r="E55" s="431"/>
      <c r="F55" s="431">
        <f>SUM('附件3-4-1'!B79:B81)</f>
        <v>41</v>
      </c>
      <c r="G55" s="431">
        <f>'附件3-5'!C17</f>
        <v>50</v>
      </c>
      <c r="H55" s="471">
        <f>SUM('附件3-6'!B49)</f>
        <v>100</v>
      </c>
      <c r="I55" s="431">
        <f>SUM('附件3-7'!B88:B91)</f>
        <v>169</v>
      </c>
      <c r="J55" s="431">
        <f>SUM('附件3-8-1'!B71:B74)</f>
        <v>34</v>
      </c>
      <c r="K55" s="431">
        <f>SUM('附件3-9'!G82:G87)</f>
        <v>156</v>
      </c>
      <c r="L55" s="431">
        <f>'附件3-10'!E48</f>
        <v>444</v>
      </c>
    </row>
    <row r="56" s="618" customFormat="true" customHeight="true" spans="1:12">
      <c r="A56" s="630" t="s">
        <v>66</v>
      </c>
      <c r="B56" s="552">
        <f t="shared" si="10"/>
        <v>1147</v>
      </c>
      <c r="C56" s="431">
        <f>'附件3-1-1'!B85</f>
        <v>497</v>
      </c>
      <c r="D56" s="471">
        <f>'附件3-2-1'!B74</f>
        <v>136</v>
      </c>
      <c r="E56" s="431"/>
      <c r="F56" s="431">
        <f>'附件3-4-1'!B82</f>
        <v>30</v>
      </c>
      <c r="G56" s="431"/>
      <c r="H56" s="471">
        <f>SUM('附件3-6'!B50)</f>
        <v>40</v>
      </c>
      <c r="I56" s="431">
        <f>SUM('附件3-7'!B92)</f>
        <v>0</v>
      </c>
      <c r="J56" s="431">
        <f>SUM('附件3-8-1'!B75)</f>
        <v>10</v>
      </c>
      <c r="K56" s="431">
        <f>SUM('附件3-9'!G88)</f>
        <v>2</v>
      </c>
      <c r="L56" s="431">
        <f>'附件3-10'!E49</f>
        <v>432</v>
      </c>
    </row>
    <row r="57" s="619" customFormat="true" customHeight="true" spans="1:12">
      <c r="A57" s="630" t="s">
        <v>67</v>
      </c>
      <c r="B57" s="552">
        <f t="shared" si="10"/>
        <v>1869</v>
      </c>
      <c r="C57" s="431">
        <f>'附件3-1-1'!B86</f>
        <v>569</v>
      </c>
      <c r="D57" s="471">
        <f>'附件3-2-1'!B75</f>
        <v>354</v>
      </c>
      <c r="E57" s="431"/>
      <c r="F57" s="431">
        <f>'附件3-4-1'!B83</f>
        <v>33</v>
      </c>
      <c r="G57" s="431"/>
      <c r="H57" s="471"/>
      <c r="I57" s="431">
        <f>SUM('附件3-7'!B93)</f>
        <v>0</v>
      </c>
      <c r="J57" s="431">
        <f>SUM('附件3-8-1'!B76)</f>
        <v>158</v>
      </c>
      <c r="K57" s="431">
        <f>SUM('附件3-9'!G89:G92)</f>
        <v>281</v>
      </c>
      <c r="L57" s="431">
        <f>'附件3-10'!E50</f>
        <v>474</v>
      </c>
    </row>
    <row r="58" s="619" customFormat="true" customHeight="true" spans="1:12">
      <c r="A58" s="630" t="s">
        <v>68</v>
      </c>
      <c r="B58" s="552">
        <f t="shared" si="10"/>
        <v>527</v>
      </c>
      <c r="C58" s="431">
        <f>'附件3-1-1'!B87</f>
        <v>127</v>
      </c>
      <c r="D58" s="471">
        <f>'附件3-2-1'!B76</f>
        <v>375</v>
      </c>
      <c r="E58" s="431"/>
      <c r="F58" s="431">
        <f>'附件3-4-1'!B84</f>
        <v>3</v>
      </c>
      <c r="G58" s="431">
        <f>'附件3-5'!C18</f>
        <v>12</v>
      </c>
      <c r="H58" s="471"/>
      <c r="I58" s="431">
        <f>SUM('附件3-7'!B94)</f>
        <v>0</v>
      </c>
      <c r="J58" s="431">
        <f>SUM('附件3-8-1'!B77)</f>
        <v>10</v>
      </c>
      <c r="K58" s="431"/>
      <c r="L58" s="431"/>
    </row>
    <row r="59" s="618" customFormat="true" customHeight="true" spans="1:12">
      <c r="A59" s="629" t="s">
        <v>69</v>
      </c>
      <c r="B59" s="552">
        <f t="shared" si="10"/>
        <v>3396</v>
      </c>
      <c r="C59" s="552">
        <f>SUM(C60:C63)</f>
        <v>783</v>
      </c>
      <c r="D59" s="552">
        <f>SUM(D60:D63)</f>
        <v>1576</v>
      </c>
      <c r="E59" s="552">
        <f>SUM(E60:E63)</f>
        <v>0</v>
      </c>
      <c r="F59" s="552">
        <f t="shared" ref="F59:L59" si="14">SUM(F60:F63)</f>
        <v>44</v>
      </c>
      <c r="G59" s="552">
        <f t="shared" si="14"/>
        <v>122</v>
      </c>
      <c r="H59" s="552">
        <f t="shared" si="14"/>
        <v>140</v>
      </c>
      <c r="I59" s="552">
        <f t="shared" si="14"/>
        <v>102</v>
      </c>
      <c r="J59" s="552">
        <f t="shared" si="14"/>
        <v>288</v>
      </c>
      <c r="K59" s="552">
        <f t="shared" si="14"/>
        <v>341</v>
      </c>
      <c r="L59" s="552">
        <f t="shared" si="14"/>
        <v>0</v>
      </c>
    </row>
    <row r="60" s="619" customFormat="true" customHeight="true" spans="1:12">
      <c r="A60" s="630" t="s">
        <v>70</v>
      </c>
      <c r="B60" s="552">
        <f t="shared" si="10"/>
        <v>1192</v>
      </c>
      <c r="C60" s="431">
        <f>SUM('附件3-1-1'!B89)</f>
        <v>61</v>
      </c>
      <c r="D60" s="471">
        <f>'附件3-2-1'!B78+'附件3-2-1'!B79</f>
        <v>525</v>
      </c>
      <c r="E60" s="431"/>
      <c r="F60" s="431">
        <f>'附件3-4-1'!B86+'附件3-4-1'!B87</f>
        <v>18</v>
      </c>
      <c r="G60" s="431">
        <f>'附件3-5'!C20</f>
        <v>58</v>
      </c>
      <c r="H60" s="471">
        <f>SUM('附件3-6'!B52)</f>
        <v>140</v>
      </c>
      <c r="I60" s="431">
        <f>SUM('附件3-7'!B96:B98)</f>
        <v>95</v>
      </c>
      <c r="J60" s="471">
        <f>SUM('附件3-8-1'!B79:B82)</f>
        <v>232</v>
      </c>
      <c r="K60" s="431">
        <f>SUM('附件3-9'!G94:G96)</f>
        <v>63</v>
      </c>
      <c r="L60" s="431"/>
    </row>
    <row r="61" s="619" customFormat="true" customHeight="true" spans="1:12">
      <c r="A61" s="630" t="s">
        <v>71</v>
      </c>
      <c r="B61" s="552">
        <f t="shared" si="10"/>
        <v>649</v>
      </c>
      <c r="C61" s="431">
        <f>'附件3-1-1'!B90</f>
        <v>487</v>
      </c>
      <c r="D61" s="471">
        <f>'附件3-2-1'!B80</f>
        <v>123</v>
      </c>
      <c r="E61" s="431"/>
      <c r="F61" s="431">
        <f>'附件3-4-1'!B88</f>
        <v>17</v>
      </c>
      <c r="G61" s="431">
        <f>'附件3-5'!C21</f>
        <v>5</v>
      </c>
      <c r="H61" s="471"/>
      <c r="I61" s="431">
        <f>SUM('附件3-7'!B99)</f>
        <v>7</v>
      </c>
      <c r="J61" s="431">
        <f>SUM('附件3-8-1'!B83)</f>
        <v>10</v>
      </c>
      <c r="K61" s="431"/>
      <c r="L61" s="431"/>
    </row>
    <row r="62" s="618" customFormat="true" customHeight="true" spans="1:12">
      <c r="A62" s="630" t="s">
        <v>72</v>
      </c>
      <c r="B62" s="552">
        <f t="shared" si="10"/>
        <v>927</v>
      </c>
      <c r="C62" s="431">
        <f>'附件3-1-1'!B91</f>
        <v>187</v>
      </c>
      <c r="D62" s="471">
        <f>'附件3-2-1'!B81</f>
        <v>563</v>
      </c>
      <c r="E62" s="431"/>
      <c r="F62" s="431">
        <f>'附件3-4-1'!B89</f>
        <v>1</v>
      </c>
      <c r="G62" s="431"/>
      <c r="H62" s="471"/>
      <c r="I62" s="431">
        <f>SUM('附件3-7'!B100)</f>
        <v>0</v>
      </c>
      <c r="J62" s="431">
        <f>SUM('附件3-8-1'!B84)</f>
        <v>25</v>
      </c>
      <c r="K62" s="431">
        <f>SUM('附件3-9'!G97:G98)</f>
        <v>151</v>
      </c>
      <c r="L62" s="431"/>
    </row>
    <row r="63" s="619" customFormat="true" customHeight="true" spans="1:12">
      <c r="A63" s="630" t="s">
        <v>73</v>
      </c>
      <c r="B63" s="552">
        <f t="shared" si="10"/>
        <v>628</v>
      </c>
      <c r="C63" s="431">
        <f>'附件3-1-1'!B92</f>
        <v>48</v>
      </c>
      <c r="D63" s="471">
        <f>'附件3-2-1'!B82</f>
        <v>365</v>
      </c>
      <c r="E63" s="431"/>
      <c r="F63" s="431">
        <f>'附件3-4-1'!B90</f>
        <v>8</v>
      </c>
      <c r="G63" s="431">
        <f>'附件3-5'!C22</f>
        <v>59</v>
      </c>
      <c r="H63" s="471"/>
      <c r="I63" s="431">
        <f>SUM('附件3-7'!B101)</f>
        <v>0</v>
      </c>
      <c r="J63" s="431">
        <f>SUM('附件3-8-1'!B85)</f>
        <v>21</v>
      </c>
      <c r="K63" s="431">
        <f>SUM('附件3-9'!G99:G100)</f>
        <v>127</v>
      </c>
      <c r="L63" s="431"/>
    </row>
    <row r="64" s="618" customFormat="true" customHeight="true" spans="1:12">
      <c r="A64" s="629" t="s">
        <v>74</v>
      </c>
      <c r="B64" s="552">
        <f t="shared" si="10"/>
        <v>3923</v>
      </c>
      <c r="C64" s="552">
        <f>SUM(C65:C68)</f>
        <v>2185</v>
      </c>
      <c r="D64" s="552">
        <f>SUM(D65:D68)</f>
        <v>582</v>
      </c>
      <c r="E64" s="552">
        <f>SUM(E65:E68)</f>
        <v>0</v>
      </c>
      <c r="F64" s="552">
        <f t="shared" ref="F64:L64" si="15">SUM(F65:F68)</f>
        <v>102</v>
      </c>
      <c r="G64" s="552">
        <f t="shared" si="15"/>
        <v>61</v>
      </c>
      <c r="H64" s="552">
        <f t="shared" si="15"/>
        <v>200</v>
      </c>
      <c r="I64" s="552">
        <f t="shared" si="15"/>
        <v>449</v>
      </c>
      <c r="J64" s="552">
        <f t="shared" si="15"/>
        <v>199</v>
      </c>
      <c r="K64" s="552">
        <f t="shared" si="15"/>
        <v>145</v>
      </c>
      <c r="L64" s="552">
        <f t="shared" si="15"/>
        <v>0</v>
      </c>
    </row>
    <row r="65" s="619" customFormat="true" customHeight="true" spans="1:12">
      <c r="A65" s="630" t="s">
        <v>75</v>
      </c>
      <c r="B65" s="552">
        <f t="shared" si="10"/>
        <v>1457</v>
      </c>
      <c r="C65" s="431">
        <f>'附件3-1-1'!B94+'附件3-1-1'!B95+'附件3-1-1'!B96</f>
        <v>867</v>
      </c>
      <c r="D65" s="471">
        <f>'附件3-2-1'!B84+'附件3-2-1'!B85</f>
        <v>75</v>
      </c>
      <c r="E65" s="431"/>
      <c r="F65" s="431">
        <f>SUM('附件3-4-1'!B92:B94)</f>
        <v>26</v>
      </c>
      <c r="G65" s="431">
        <f>'附件3-5'!C24</f>
        <v>8</v>
      </c>
      <c r="H65" s="471">
        <f>SUM('附件3-6'!B54)</f>
        <v>200</v>
      </c>
      <c r="I65" s="431">
        <f>SUM('附件3-7'!B103:B106)</f>
        <v>176</v>
      </c>
      <c r="J65" s="431">
        <f>SUM('附件3-8-1'!B87:B89)</f>
        <v>82</v>
      </c>
      <c r="K65" s="431">
        <f>SUM('附件3-9'!G102:G103)</f>
        <v>23</v>
      </c>
      <c r="L65" s="431"/>
    </row>
    <row r="66" s="619" customFormat="true" customHeight="true" spans="1:12">
      <c r="A66" s="630" t="s">
        <v>76</v>
      </c>
      <c r="B66" s="552">
        <f t="shared" si="10"/>
        <v>754</v>
      </c>
      <c r="C66" s="431">
        <f>'附件3-1-1'!B97</f>
        <v>223</v>
      </c>
      <c r="D66" s="471">
        <f>'附件3-2-1'!B86</f>
        <v>310</v>
      </c>
      <c r="E66" s="431"/>
      <c r="F66" s="431">
        <f>'附件3-4-1'!B95</f>
        <v>7</v>
      </c>
      <c r="G66" s="431">
        <f>'附件3-5'!C25</f>
        <v>43</v>
      </c>
      <c r="H66" s="471"/>
      <c r="I66" s="431">
        <f>SUM('附件3-7'!B107)</f>
        <v>100</v>
      </c>
      <c r="J66" s="431">
        <f>SUM('附件3-8-1'!B90)</f>
        <v>71</v>
      </c>
      <c r="K66" s="431"/>
      <c r="L66" s="431"/>
    </row>
    <row r="67" s="618" customFormat="true" customHeight="true" spans="1:12">
      <c r="A67" s="630" t="s">
        <v>77</v>
      </c>
      <c r="B67" s="552">
        <f t="shared" si="10"/>
        <v>1131</v>
      </c>
      <c r="C67" s="431">
        <f>'附件3-1-1'!B98</f>
        <v>595</v>
      </c>
      <c r="D67" s="471">
        <f>'附件3-2-1'!B87</f>
        <v>197</v>
      </c>
      <c r="E67" s="431"/>
      <c r="F67" s="431">
        <f>'附件3-4-1'!B96</f>
        <v>3</v>
      </c>
      <c r="G67" s="431">
        <f>'附件3-5'!C26</f>
        <v>10</v>
      </c>
      <c r="H67" s="471"/>
      <c r="I67" s="431">
        <f>SUM('附件3-7'!B108)</f>
        <v>173</v>
      </c>
      <c r="J67" s="431">
        <f>SUM('附件3-8-1'!B91)</f>
        <v>31</v>
      </c>
      <c r="K67" s="431">
        <f>SUM('附件3-9'!G104:G105)</f>
        <v>122</v>
      </c>
      <c r="L67" s="431"/>
    </row>
    <row r="68" s="619" customFormat="true" customHeight="true" spans="1:12">
      <c r="A68" s="630" t="s">
        <v>78</v>
      </c>
      <c r="B68" s="552">
        <f t="shared" si="10"/>
        <v>581</v>
      </c>
      <c r="C68" s="431">
        <f>'附件3-1-1'!B99</f>
        <v>500</v>
      </c>
      <c r="D68" s="471"/>
      <c r="E68" s="431"/>
      <c r="F68" s="431">
        <f>'附件3-4-1'!B97</f>
        <v>66</v>
      </c>
      <c r="G68" s="431"/>
      <c r="H68" s="471"/>
      <c r="I68" s="431">
        <f>SUM('附件3-7'!B109)</f>
        <v>0</v>
      </c>
      <c r="J68" s="431">
        <f>SUM('附件3-8-1'!B92)</f>
        <v>15</v>
      </c>
      <c r="K68" s="431"/>
      <c r="L68" s="431"/>
    </row>
    <row r="69" s="618" customFormat="true" customHeight="true" spans="1:12">
      <c r="A69" s="629" t="s">
        <v>79</v>
      </c>
      <c r="B69" s="552">
        <f t="shared" si="10"/>
        <v>6969</v>
      </c>
      <c r="C69" s="552">
        <f>SUM(C70:C73)</f>
        <v>2626</v>
      </c>
      <c r="D69" s="552">
        <f>SUM(D70:D73)</f>
        <v>831</v>
      </c>
      <c r="E69" s="552">
        <f>SUM(E70:E73)</f>
        <v>0</v>
      </c>
      <c r="F69" s="552">
        <f t="shared" ref="F69:L69" si="16">SUM(F70:F73)</f>
        <v>1185</v>
      </c>
      <c r="G69" s="552">
        <f t="shared" si="16"/>
        <v>0</v>
      </c>
      <c r="H69" s="552">
        <f t="shared" si="16"/>
        <v>150</v>
      </c>
      <c r="I69" s="552">
        <f t="shared" si="16"/>
        <v>135</v>
      </c>
      <c r="J69" s="552">
        <f t="shared" si="16"/>
        <v>51</v>
      </c>
      <c r="K69" s="552">
        <f t="shared" si="16"/>
        <v>189</v>
      </c>
      <c r="L69" s="552">
        <f t="shared" si="16"/>
        <v>1802</v>
      </c>
    </row>
    <row r="70" s="619" customFormat="true" customHeight="true" spans="1:12">
      <c r="A70" s="630" t="s">
        <v>80</v>
      </c>
      <c r="B70" s="552">
        <f t="shared" si="10"/>
        <v>1733</v>
      </c>
      <c r="C70" s="431">
        <f>'附件3-1-1'!B101+'附件3-1-1'!B102</f>
        <v>432</v>
      </c>
      <c r="D70" s="471">
        <f>'附件3-2-1'!B89+'附件3-2-1'!B90</f>
        <v>262</v>
      </c>
      <c r="E70" s="431"/>
      <c r="F70" s="431">
        <f>SUM('附件3-4-1'!B99:B100)</f>
        <v>22</v>
      </c>
      <c r="G70" s="431"/>
      <c r="H70" s="471">
        <f>SUM('附件3-6'!B56)</f>
        <v>150</v>
      </c>
      <c r="I70" s="431">
        <f>SUM('附件3-7'!B111:B113)</f>
        <v>135</v>
      </c>
      <c r="J70" s="431">
        <f>SUM('附件3-8-1'!B94:B95)</f>
        <v>30</v>
      </c>
      <c r="K70" s="431">
        <f>SUM('附件3-9'!G107:G112)</f>
        <v>176</v>
      </c>
      <c r="L70" s="431">
        <f>'附件3-10'!E52</f>
        <v>526</v>
      </c>
    </row>
    <row r="71" s="619" customFormat="true" customHeight="true" spans="1:12">
      <c r="A71" s="630" t="s">
        <v>81</v>
      </c>
      <c r="B71" s="552">
        <f t="shared" si="10"/>
        <v>1206</v>
      </c>
      <c r="C71" s="431">
        <f>'附件3-1-1'!B103</f>
        <v>601</v>
      </c>
      <c r="D71" s="471">
        <f>'附件3-2-1'!B91</f>
        <v>45</v>
      </c>
      <c r="E71" s="431"/>
      <c r="F71" s="431">
        <f>'附件3-4-1'!B101</f>
        <v>13</v>
      </c>
      <c r="G71" s="431"/>
      <c r="H71" s="471"/>
      <c r="I71" s="431">
        <f>SUM('附件3-7'!B114)</f>
        <v>0</v>
      </c>
      <c r="J71" s="431"/>
      <c r="K71" s="431">
        <f>SUM('附件3-9'!G113:G114)</f>
        <v>9</v>
      </c>
      <c r="L71" s="431">
        <f>'附件3-10'!E55</f>
        <v>538</v>
      </c>
    </row>
    <row r="72" s="619" customFormat="true" customHeight="true" spans="1:12">
      <c r="A72" s="630" t="s">
        <v>82</v>
      </c>
      <c r="B72" s="552">
        <f t="shared" si="10"/>
        <v>2848</v>
      </c>
      <c r="C72" s="431">
        <f>'附件3-1-1'!B104</f>
        <v>899</v>
      </c>
      <c r="D72" s="471">
        <f>'附件3-2-1'!B92</f>
        <v>431</v>
      </c>
      <c r="E72" s="431"/>
      <c r="F72" s="431">
        <f>'附件3-4-1'!B102</f>
        <v>1136</v>
      </c>
      <c r="G72" s="431"/>
      <c r="H72" s="471"/>
      <c r="I72" s="431">
        <f>SUM('附件3-7'!B115)</f>
        <v>0</v>
      </c>
      <c r="J72" s="431">
        <f>SUM('附件3-8-1'!B96)</f>
        <v>11</v>
      </c>
      <c r="K72" s="431">
        <f>SUM('附件3-9'!G115:G115)</f>
        <v>1</v>
      </c>
      <c r="L72" s="431">
        <f>'附件3-10'!E57</f>
        <v>370</v>
      </c>
    </row>
    <row r="73" s="619" customFormat="true" customHeight="true" spans="1:12">
      <c r="A73" s="630" t="s">
        <v>83</v>
      </c>
      <c r="B73" s="552">
        <f t="shared" si="10"/>
        <v>1182</v>
      </c>
      <c r="C73" s="431">
        <f>'附件3-1-1'!B105</f>
        <v>694</v>
      </c>
      <c r="D73" s="471">
        <f>'附件3-2-1'!B93</f>
        <v>93</v>
      </c>
      <c r="E73" s="431"/>
      <c r="F73" s="431">
        <f>'附件3-4-1'!B103</f>
        <v>14</v>
      </c>
      <c r="G73" s="431"/>
      <c r="H73" s="471"/>
      <c r="I73" s="431">
        <f>SUM('附件3-7'!B116)</f>
        <v>0</v>
      </c>
      <c r="J73" s="431">
        <f>SUM('附件3-8-1'!B97)</f>
        <v>10</v>
      </c>
      <c r="K73" s="431">
        <f>SUM('附件3-9'!G116)</f>
        <v>3</v>
      </c>
      <c r="L73" s="431">
        <f>'附件3-10'!E56</f>
        <v>368</v>
      </c>
    </row>
    <row r="74" s="619" customFormat="true" customHeight="true" spans="1:12">
      <c r="A74" s="147" t="s">
        <v>16</v>
      </c>
      <c r="B74" s="634" t="s">
        <v>84</v>
      </c>
      <c r="C74" s="635"/>
      <c r="D74" s="635"/>
      <c r="E74" s="635"/>
      <c r="F74" s="635"/>
      <c r="G74" s="635"/>
      <c r="H74" s="635"/>
      <c r="I74" s="635"/>
      <c r="J74" s="635"/>
      <c r="K74" s="635"/>
      <c r="L74" s="638"/>
    </row>
    <row r="75" s="618" customFormat="true" customHeight="true" spans="1:12">
      <c r="A75" s="146" t="s">
        <v>85</v>
      </c>
      <c r="B75" s="552">
        <f t="shared" ref="B75:B106" si="17">SUM(C75:L75)</f>
        <v>36387</v>
      </c>
      <c r="C75" s="552">
        <f>SUM(C76,C87,C99,C105,C116,C122,C127,C130,C137,C138,C139,C140,C145,C161,C162,C163,C164,C165,C166,C167,C168,C169,C170,C171,C172,C173)</f>
        <v>1559</v>
      </c>
      <c r="D75" s="552">
        <f>SUM(D76,D87,D99,D105,D116,D122,D127,D130,D137,D138,D139,D140,D145,D161,D162,D163,D164,D165,D166,D167,D168,D169,D170,D171,D172,D173)</f>
        <v>18701</v>
      </c>
      <c r="E75" s="552">
        <f>SUM(E76,E87,E99,E105,E116,E122,E127,E130,E137,E138,E139,E140,E145,E161,E162,E163,E164,E165,E166,E167,E168,E169,E170,E171,E172,E173)</f>
        <v>4000</v>
      </c>
      <c r="F75" s="552">
        <f t="shared" ref="F75:L75" si="18">SUM(F76,F87,F99,F105,F116,F122,F127,F130,F137,F138,F139,F140,F145,F161,F162,F163,F164,F165,F166,F167,F168,F169,F170,F171,F172,F173)</f>
        <v>3900</v>
      </c>
      <c r="G75" s="552">
        <f t="shared" si="18"/>
        <v>580</v>
      </c>
      <c r="H75" s="552">
        <f t="shared" si="18"/>
        <v>4099</v>
      </c>
      <c r="I75" s="552">
        <f t="shared" si="18"/>
        <v>500</v>
      </c>
      <c r="J75" s="552">
        <f t="shared" si="18"/>
        <v>588</v>
      </c>
      <c r="K75" s="552">
        <f t="shared" si="18"/>
        <v>2460</v>
      </c>
      <c r="L75" s="552">
        <f t="shared" si="18"/>
        <v>0</v>
      </c>
    </row>
    <row r="76" s="618" customFormat="true" customHeight="true" spans="1:12">
      <c r="A76" s="425" t="s">
        <v>86</v>
      </c>
      <c r="B76" s="552">
        <f t="shared" si="17"/>
        <v>2538</v>
      </c>
      <c r="C76" s="552"/>
      <c r="D76" s="468">
        <f>SUM(D77:D85)</f>
        <v>2137</v>
      </c>
      <c r="E76" s="468">
        <f>SUM(E77:E85)</f>
        <v>42</v>
      </c>
      <c r="F76" s="468">
        <f t="shared" ref="F76:L76" si="19">SUM(F77:F85)</f>
        <v>20</v>
      </c>
      <c r="G76" s="468">
        <f t="shared" si="19"/>
        <v>0</v>
      </c>
      <c r="H76" s="468">
        <f t="shared" si="19"/>
        <v>0</v>
      </c>
      <c r="I76" s="468">
        <f t="shared" si="19"/>
        <v>0</v>
      </c>
      <c r="J76" s="468">
        <f t="shared" si="19"/>
        <v>13</v>
      </c>
      <c r="K76" s="468">
        <f t="shared" si="19"/>
        <v>326</v>
      </c>
      <c r="L76" s="468">
        <f t="shared" si="19"/>
        <v>0</v>
      </c>
    </row>
    <row r="77" s="619" customFormat="true" customHeight="true" spans="1:12">
      <c r="A77" s="636" t="s">
        <v>87</v>
      </c>
      <c r="B77" s="552">
        <f t="shared" si="17"/>
        <v>594</v>
      </c>
      <c r="C77" s="431"/>
      <c r="D77" s="471">
        <f>SUM('附件3-2-2'!D8:D11,'附件3-2-3'!D8)</f>
        <v>193</v>
      </c>
      <c r="E77" s="431">
        <f>SUM('附件3-3'!C86:C87)</f>
        <v>42</v>
      </c>
      <c r="F77" s="431">
        <f>'附件3-4-1'!B106</f>
        <v>20</v>
      </c>
      <c r="G77" s="431"/>
      <c r="H77" s="471"/>
      <c r="I77" s="431"/>
      <c r="J77" s="431">
        <f>SUM('附件3-8-2'!C10)</f>
        <v>13</v>
      </c>
      <c r="K77" s="431">
        <f>SUM('附件3-9'!G119:G122)</f>
        <v>326</v>
      </c>
      <c r="L77" s="431"/>
    </row>
    <row r="78" s="619" customFormat="true" customHeight="true" spans="1:12">
      <c r="A78" s="636" t="s">
        <v>88</v>
      </c>
      <c r="B78" s="552">
        <f t="shared" si="17"/>
        <v>200</v>
      </c>
      <c r="C78" s="431"/>
      <c r="D78" s="471">
        <f>SUM('附件3-2-2'!D12:D14,'附件3-2-3'!D9)</f>
        <v>200</v>
      </c>
      <c r="E78" s="431"/>
      <c r="F78" s="431"/>
      <c r="G78" s="431"/>
      <c r="H78" s="471"/>
      <c r="I78" s="431"/>
      <c r="J78" s="431"/>
      <c r="K78" s="431"/>
      <c r="L78" s="431"/>
    </row>
    <row r="79" s="619" customFormat="true" customHeight="true" spans="1:12">
      <c r="A79" s="636" t="s">
        <v>89</v>
      </c>
      <c r="B79" s="552">
        <f t="shared" si="17"/>
        <v>133</v>
      </c>
      <c r="C79" s="431"/>
      <c r="D79" s="471">
        <f>SUM('附件3-2-2'!D15:D16,'附件3-2-3'!D10)</f>
        <v>133</v>
      </c>
      <c r="E79" s="431"/>
      <c r="F79" s="431"/>
      <c r="G79" s="431"/>
      <c r="H79" s="471"/>
      <c r="I79" s="431"/>
      <c r="J79" s="431"/>
      <c r="K79" s="431"/>
      <c r="L79" s="431"/>
    </row>
    <row r="80" s="619" customFormat="true" customHeight="true" spans="1:12">
      <c r="A80" s="636" t="s">
        <v>90</v>
      </c>
      <c r="B80" s="552">
        <f t="shared" si="17"/>
        <v>401</v>
      </c>
      <c r="C80" s="431"/>
      <c r="D80" s="471">
        <f>SUM('附件3-2-2'!D17:D21,'附件3-2-3'!D11)</f>
        <v>401</v>
      </c>
      <c r="E80" s="431"/>
      <c r="F80" s="431"/>
      <c r="G80" s="431"/>
      <c r="H80" s="471"/>
      <c r="I80" s="431"/>
      <c r="J80" s="431"/>
      <c r="K80" s="431"/>
      <c r="L80" s="431"/>
    </row>
    <row r="81" s="619" customFormat="true" customHeight="true" spans="1:12">
      <c r="A81" s="636" t="s">
        <v>91</v>
      </c>
      <c r="B81" s="552">
        <f t="shared" si="17"/>
        <v>649</v>
      </c>
      <c r="C81" s="431"/>
      <c r="D81" s="471">
        <f>SUM('附件3-2-2'!D22:D31,'附件3-2-3'!D12)</f>
        <v>649</v>
      </c>
      <c r="E81" s="431"/>
      <c r="F81" s="431"/>
      <c r="G81" s="431"/>
      <c r="H81" s="471"/>
      <c r="I81" s="431"/>
      <c r="J81" s="431"/>
      <c r="K81" s="431"/>
      <c r="L81" s="431"/>
    </row>
    <row r="82" s="619" customFormat="true" customHeight="true" spans="1:12">
      <c r="A82" s="636" t="s">
        <v>92</v>
      </c>
      <c r="B82" s="552">
        <f t="shared" si="17"/>
        <v>94</v>
      </c>
      <c r="C82" s="431"/>
      <c r="D82" s="471">
        <f>SUM('附件3-2-2'!D32,'附件3-2-3'!D13)</f>
        <v>94</v>
      </c>
      <c r="E82" s="431"/>
      <c r="F82" s="431"/>
      <c r="G82" s="431"/>
      <c r="H82" s="471"/>
      <c r="I82" s="431"/>
      <c r="J82" s="431"/>
      <c r="K82" s="431"/>
      <c r="L82" s="431"/>
    </row>
    <row r="83" s="619" customFormat="true" customHeight="true" spans="1:12">
      <c r="A83" s="636" t="s">
        <v>93</v>
      </c>
      <c r="B83" s="552">
        <f t="shared" si="17"/>
        <v>168</v>
      </c>
      <c r="C83" s="431"/>
      <c r="D83" s="471">
        <f>SUM('附件3-2-2'!D33:D36,'附件3-2-3'!D14)</f>
        <v>168</v>
      </c>
      <c r="E83" s="431"/>
      <c r="F83" s="431"/>
      <c r="G83" s="431"/>
      <c r="H83" s="471"/>
      <c r="I83" s="431"/>
      <c r="J83" s="431"/>
      <c r="K83" s="431"/>
      <c r="L83" s="431"/>
    </row>
    <row r="84" s="619" customFormat="true" customHeight="true" spans="1:12">
      <c r="A84" s="636" t="s">
        <v>94</v>
      </c>
      <c r="B84" s="552">
        <f t="shared" si="17"/>
        <v>204</v>
      </c>
      <c r="C84" s="431"/>
      <c r="D84" s="471">
        <f>SUM('附件3-2-2'!D37:D38,'附件3-2-3'!D15)</f>
        <v>204</v>
      </c>
      <c r="E84" s="431"/>
      <c r="F84" s="431"/>
      <c r="G84" s="431"/>
      <c r="H84" s="471"/>
      <c r="I84" s="431"/>
      <c r="J84" s="431"/>
      <c r="K84" s="431"/>
      <c r="L84" s="431"/>
    </row>
    <row r="85" s="619" customFormat="true" customHeight="true" spans="1:12">
      <c r="A85" s="636" t="s">
        <v>95</v>
      </c>
      <c r="B85" s="552">
        <f t="shared" si="17"/>
        <v>95</v>
      </c>
      <c r="C85" s="431"/>
      <c r="D85" s="471">
        <f>SUM('附件3-2-2'!D39,'附件3-2-3'!D16)</f>
        <v>95</v>
      </c>
      <c r="E85" s="431"/>
      <c r="F85" s="431"/>
      <c r="G85" s="431"/>
      <c r="H85" s="471"/>
      <c r="I85" s="431"/>
      <c r="J85" s="431"/>
      <c r="K85" s="431"/>
      <c r="L85" s="431"/>
    </row>
    <row r="86" s="619" customFormat="true" hidden="true" customHeight="true" spans="1:12">
      <c r="A86" s="636" t="s">
        <v>96</v>
      </c>
      <c r="B86" s="552">
        <f t="shared" si="17"/>
        <v>0</v>
      </c>
      <c r="C86" s="431">
        <v>0</v>
      </c>
      <c r="D86" s="471"/>
      <c r="E86" s="431"/>
      <c r="F86" s="431"/>
      <c r="G86" s="431"/>
      <c r="H86" s="471"/>
      <c r="I86" s="431"/>
      <c r="J86" s="431"/>
      <c r="K86" s="431"/>
      <c r="L86" s="431"/>
    </row>
    <row r="87" s="618" customFormat="true" customHeight="true" spans="1:12">
      <c r="A87" s="425" t="s">
        <v>97</v>
      </c>
      <c r="B87" s="552">
        <f t="shared" si="17"/>
        <v>1778</v>
      </c>
      <c r="C87" s="552"/>
      <c r="D87" s="468">
        <f>SUM(D88:D98)</f>
        <v>1667</v>
      </c>
      <c r="E87" s="468">
        <f>SUM(E88:E98)</f>
        <v>32</v>
      </c>
      <c r="F87" s="468">
        <f t="shared" ref="F87:L87" si="20">SUM(F88:F98)</f>
        <v>20</v>
      </c>
      <c r="G87" s="468">
        <f t="shared" si="20"/>
        <v>0</v>
      </c>
      <c r="H87" s="468">
        <f t="shared" si="20"/>
        <v>0</v>
      </c>
      <c r="I87" s="468">
        <f t="shared" si="20"/>
        <v>0</v>
      </c>
      <c r="J87" s="468">
        <f t="shared" si="20"/>
        <v>10</v>
      </c>
      <c r="K87" s="468">
        <f t="shared" si="20"/>
        <v>49</v>
      </c>
      <c r="L87" s="468">
        <f t="shared" si="20"/>
        <v>0</v>
      </c>
    </row>
    <row r="88" s="619" customFormat="true" customHeight="true" spans="1:12">
      <c r="A88" s="636" t="s">
        <v>87</v>
      </c>
      <c r="B88" s="552">
        <f t="shared" si="17"/>
        <v>447</v>
      </c>
      <c r="C88" s="431"/>
      <c r="D88" s="471">
        <f>SUM('附件3-2-2'!D41:D45,'附件3-2-3'!D18)</f>
        <v>336</v>
      </c>
      <c r="E88" s="431">
        <f>SUM('附件3-3'!C89:C90)</f>
        <v>32</v>
      </c>
      <c r="F88" s="431">
        <f>'附件3-4-1'!B108</f>
        <v>20</v>
      </c>
      <c r="G88" s="431"/>
      <c r="H88" s="471"/>
      <c r="I88" s="431"/>
      <c r="J88" s="431">
        <f>SUM('附件3-8-2'!C11)</f>
        <v>10</v>
      </c>
      <c r="K88" s="431">
        <f>SUM('附件3-9'!G124:G125)</f>
        <v>49</v>
      </c>
      <c r="L88" s="431"/>
    </row>
    <row r="89" s="619" customFormat="true" customHeight="true" spans="1:12">
      <c r="A89" s="636" t="s">
        <v>98</v>
      </c>
      <c r="B89" s="552">
        <f t="shared" si="17"/>
        <v>121</v>
      </c>
      <c r="C89" s="431"/>
      <c r="D89" s="471">
        <f>SUM('附件3-2-2'!D46,'附件3-2-3'!D19)</f>
        <v>121</v>
      </c>
      <c r="E89" s="431"/>
      <c r="F89" s="431"/>
      <c r="G89" s="431"/>
      <c r="H89" s="471"/>
      <c r="I89" s="431"/>
      <c r="J89" s="431"/>
      <c r="K89" s="431"/>
      <c r="L89" s="431"/>
    </row>
    <row r="90" s="619" customFormat="true" customHeight="true" spans="1:12">
      <c r="A90" s="636" t="s">
        <v>99</v>
      </c>
      <c r="B90" s="552">
        <f t="shared" si="17"/>
        <v>94</v>
      </c>
      <c r="C90" s="431"/>
      <c r="D90" s="471">
        <f>SUM('附件3-2-3'!D20)</f>
        <v>94</v>
      </c>
      <c r="E90" s="431"/>
      <c r="F90" s="431"/>
      <c r="G90" s="431"/>
      <c r="H90" s="471"/>
      <c r="I90" s="431"/>
      <c r="J90" s="431"/>
      <c r="K90" s="431"/>
      <c r="L90" s="431"/>
    </row>
    <row r="91" s="619" customFormat="true" customHeight="true" spans="1:12">
      <c r="A91" s="636" t="s">
        <v>100</v>
      </c>
      <c r="B91" s="552">
        <f t="shared" si="17"/>
        <v>40</v>
      </c>
      <c r="C91" s="431"/>
      <c r="D91" s="471">
        <f>SUM('附件3-2-3'!D21)</f>
        <v>40</v>
      </c>
      <c r="E91" s="431"/>
      <c r="F91" s="431"/>
      <c r="G91" s="431"/>
      <c r="H91" s="471"/>
      <c r="I91" s="431"/>
      <c r="J91" s="431"/>
      <c r="K91" s="431"/>
      <c r="L91" s="431"/>
    </row>
    <row r="92" s="619" customFormat="true" customHeight="true" spans="1:12">
      <c r="A92" s="636" t="s">
        <v>101</v>
      </c>
      <c r="B92" s="552">
        <f t="shared" si="17"/>
        <v>134</v>
      </c>
      <c r="C92" s="431"/>
      <c r="D92" s="471">
        <f>SUM('附件3-2-2'!D47,'附件3-2-3'!D22)</f>
        <v>134</v>
      </c>
      <c r="E92" s="431"/>
      <c r="F92" s="431"/>
      <c r="G92" s="431"/>
      <c r="H92" s="471"/>
      <c r="I92" s="431"/>
      <c r="J92" s="431"/>
      <c r="K92" s="431"/>
      <c r="L92" s="431"/>
    </row>
    <row r="93" s="619" customFormat="true" customHeight="true" spans="1:12">
      <c r="A93" s="636" t="s">
        <v>102</v>
      </c>
      <c r="B93" s="552">
        <f t="shared" si="17"/>
        <v>162</v>
      </c>
      <c r="C93" s="431"/>
      <c r="D93" s="471">
        <f>SUM('附件3-2-2'!D48:D50,'附件3-2-3'!D23)</f>
        <v>162</v>
      </c>
      <c r="E93" s="431"/>
      <c r="F93" s="431"/>
      <c r="G93" s="431"/>
      <c r="H93" s="471"/>
      <c r="I93" s="431"/>
      <c r="J93" s="431"/>
      <c r="K93" s="431"/>
      <c r="L93" s="431"/>
    </row>
    <row r="94" s="619" customFormat="true" customHeight="true" spans="1:12">
      <c r="A94" s="636" t="s">
        <v>103</v>
      </c>
      <c r="B94" s="552">
        <f t="shared" si="17"/>
        <v>78</v>
      </c>
      <c r="C94" s="431"/>
      <c r="D94" s="471">
        <f>SUM('附件3-2-2'!D51,'附件3-2-3'!D24)</f>
        <v>78</v>
      </c>
      <c r="E94" s="431"/>
      <c r="F94" s="431"/>
      <c r="G94" s="431"/>
      <c r="H94" s="471"/>
      <c r="I94" s="431"/>
      <c r="J94" s="431"/>
      <c r="K94" s="431"/>
      <c r="L94" s="431"/>
    </row>
    <row r="95" s="619" customFormat="true" customHeight="true" spans="1:12">
      <c r="A95" s="636" t="s">
        <v>104</v>
      </c>
      <c r="B95" s="552">
        <f t="shared" si="17"/>
        <v>57</v>
      </c>
      <c r="C95" s="431"/>
      <c r="D95" s="471">
        <f>SUM('附件3-2-2'!D58,'附件3-2-3'!D25)</f>
        <v>57</v>
      </c>
      <c r="E95" s="431"/>
      <c r="F95" s="431"/>
      <c r="G95" s="431"/>
      <c r="H95" s="471"/>
      <c r="I95" s="431"/>
      <c r="J95" s="431"/>
      <c r="K95" s="431"/>
      <c r="L95" s="431"/>
    </row>
    <row r="96" s="619" customFormat="true" customHeight="true" spans="1:12">
      <c r="A96" s="636" t="s">
        <v>105</v>
      </c>
      <c r="B96" s="552">
        <f t="shared" si="17"/>
        <v>116</v>
      </c>
      <c r="C96" s="431"/>
      <c r="D96" s="471">
        <f>SUM('附件3-2-2'!D56:D57,'附件3-2-3'!D26)</f>
        <v>116</v>
      </c>
      <c r="E96" s="431"/>
      <c r="F96" s="431"/>
      <c r="G96" s="431"/>
      <c r="H96" s="471"/>
      <c r="I96" s="431"/>
      <c r="J96" s="431"/>
      <c r="K96" s="431"/>
      <c r="L96" s="431"/>
    </row>
    <row r="97" s="619" customFormat="true" ht="15" spans="1:12">
      <c r="A97" s="637" t="s">
        <v>106</v>
      </c>
      <c r="B97" s="552">
        <f t="shared" si="17"/>
        <v>529</v>
      </c>
      <c r="C97" s="431"/>
      <c r="D97" s="471">
        <f>SUM('附件3-2-2'!D52:D55,'附件3-2-3'!D27)</f>
        <v>529</v>
      </c>
      <c r="E97" s="431"/>
      <c r="F97" s="431"/>
      <c r="G97" s="431"/>
      <c r="H97" s="471"/>
      <c r="I97" s="431"/>
      <c r="J97" s="431"/>
      <c r="K97" s="431"/>
      <c r="L97" s="431"/>
    </row>
    <row r="98" s="619" customFormat="true" hidden="true" customHeight="true" spans="1:12">
      <c r="A98" s="636" t="s">
        <v>107</v>
      </c>
      <c r="B98" s="552">
        <f t="shared" si="17"/>
        <v>0</v>
      </c>
      <c r="C98" s="431"/>
      <c r="D98" s="471"/>
      <c r="E98" s="431"/>
      <c r="F98" s="431"/>
      <c r="G98" s="431"/>
      <c r="H98" s="471"/>
      <c r="I98" s="431"/>
      <c r="J98" s="431"/>
      <c r="K98" s="431"/>
      <c r="L98" s="431"/>
    </row>
    <row r="99" s="618" customFormat="true" ht="33.75" customHeight="true" spans="1:12">
      <c r="A99" s="257" t="s">
        <v>108</v>
      </c>
      <c r="B99" s="552">
        <f t="shared" si="17"/>
        <v>644</v>
      </c>
      <c r="C99" s="552"/>
      <c r="D99" s="468">
        <f t="shared" ref="D99" si="21">SUM(D100:D104)</f>
        <v>644</v>
      </c>
      <c r="E99" s="552"/>
      <c r="F99" s="552"/>
      <c r="G99" s="552"/>
      <c r="H99" s="468"/>
      <c r="I99" s="552"/>
      <c r="J99" s="552"/>
      <c r="K99" s="552"/>
      <c r="L99" s="552"/>
    </row>
    <row r="100" s="619" customFormat="true" customHeight="true" spans="1:12">
      <c r="A100" s="636" t="s">
        <v>87</v>
      </c>
      <c r="B100" s="552">
        <f t="shared" si="17"/>
        <v>131</v>
      </c>
      <c r="C100" s="431"/>
      <c r="D100" s="471">
        <f>SUM('附件3-2-2'!D60:D62,'附件3-2-3'!D29:D30)</f>
        <v>131</v>
      </c>
      <c r="E100" s="431"/>
      <c r="F100" s="431"/>
      <c r="G100" s="431"/>
      <c r="H100" s="471"/>
      <c r="I100" s="431"/>
      <c r="J100" s="431"/>
      <c r="K100" s="431"/>
      <c r="L100" s="431"/>
    </row>
    <row r="101" s="619" customFormat="true" customHeight="true" spans="1:12">
      <c r="A101" s="636" t="s">
        <v>109</v>
      </c>
      <c r="B101" s="552">
        <f t="shared" si="17"/>
        <v>151</v>
      </c>
      <c r="C101" s="431"/>
      <c r="D101" s="471">
        <f>SUM('附件3-2-2'!D63,'附件3-2-3'!D31)</f>
        <v>151</v>
      </c>
      <c r="E101" s="431"/>
      <c r="F101" s="431"/>
      <c r="G101" s="431"/>
      <c r="H101" s="471"/>
      <c r="I101" s="431"/>
      <c r="J101" s="431"/>
      <c r="K101" s="431"/>
      <c r="L101" s="431"/>
    </row>
    <row r="102" s="619" customFormat="true" customHeight="true" spans="1:12">
      <c r="A102" s="636" t="s">
        <v>110</v>
      </c>
      <c r="B102" s="552">
        <f t="shared" si="17"/>
        <v>117</v>
      </c>
      <c r="C102" s="431"/>
      <c r="D102" s="471">
        <f>SUM('附件3-2-2'!D64,'附件3-2-3'!D32)</f>
        <v>117</v>
      </c>
      <c r="E102" s="431"/>
      <c r="F102" s="431"/>
      <c r="G102" s="431"/>
      <c r="H102" s="471"/>
      <c r="I102" s="431"/>
      <c r="J102" s="431"/>
      <c r="K102" s="431"/>
      <c r="L102" s="431"/>
    </row>
    <row r="103" s="619" customFormat="true" customHeight="true" spans="1:12">
      <c r="A103" s="636" t="s">
        <v>111</v>
      </c>
      <c r="B103" s="552">
        <f t="shared" si="17"/>
        <v>40</v>
      </c>
      <c r="C103" s="431"/>
      <c r="D103" s="471">
        <f>SUM('附件3-2-3'!D33)</f>
        <v>40</v>
      </c>
      <c r="E103" s="431"/>
      <c r="F103" s="431"/>
      <c r="G103" s="431"/>
      <c r="H103" s="471"/>
      <c r="I103" s="431"/>
      <c r="J103" s="431"/>
      <c r="K103" s="431"/>
      <c r="L103" s="431"/>
    </row>
    <row r="104" s="619" customFormat="true" customHeight="true" spans="1:12">
      <c r="A104" s="636" t="s">
        <v>112</v>
      </c>
      <c r="B104" s="552">
        <f t="shared" si="17"/>
        <v>205</v>
      </c>
      <c r="C104" s="431"/>
      <c r="D104" s="471">
        <f>SUM('附件3-2-2'!D65:D67,'附件3-2-3'!D34)</f>
        <v>205</v>
      </c>
      <c r="E104" s="431"/>
      <c r="F104" s="431"/>
      <c r="G104" s="431"/>
      <c r="H104" s="471"/>
      <c r="I104" s="431"/>
      <c r="J104" s="431"/>
      <c r="K104" s="431"/>
      <c r="L104" s="431"/>
    </row>
    <row r="105" s="618" customFormat="true" customHeight="true" spans="1:12">
      <c r="A105" s="425" t="s">
        <v>113</v>
      </c>
      <c r="B105" s="552">
        <f t="shared" si="17"/>
        <v>1990</v>
      </c>
      <c r="C105" s="552"/>
      <c r="D105" s="468">
        <f>SUM(D106:D115)</f>
        <v>1780</v>
      </c>
      <c r="E105" s="468">
        <f>SUM(E106:E115)</f>
        <v>65</v>
      </c>
      <c r="F105" s="468">
        <f t="shared" ref="F105:L105" si="22">SUM(F106:F115)</f>
        <v>20</v>
      </c>
      <c r="G105" s="468">
        <f t="shared" si="22"/>
        <v>0</v>
      </c>
      <c r="H105" s="468">
        <f t="shared" si="22"/>
        <v>0</v>
      </c>
      <c r="I105" s="468">
        <f t="shared" si="22"/>
        <v>0</v>
      </c>
      <c r="J105" s="468">
        <f t="shared" si="22"/>
        <v>10</v>
      </c>
      <c r="K105" s="468">
        <f t="shared" si="22"/>
        <v>115</v>
      </c>
      <c r="L105" s="468">
        <f t="shared" si="22"/>
        <v>0</v>
      </c>
    </row>
    <row r="106" s="619" customFormat="true" customHeight="true" spans="1:12">
      <c r="A106" s="636" t="s">
        <v>87</v>
      </c>
      <c r="B106" s="552">
        <f t="shared" si="17"/>
        <v>899</v>
      </c>
      <c r="C106" s="431"/>
      <c r="D106" s="471">
        <f>SUM('附件3-2-2'!D69:D82,'附件3-2-3'!D36:D40)</f>
        <v>689</v>
      </c>
      <c r="E106" s="431">
        <f>SUM('附件3-3'!C92:C93)</f>
        <v>65</v>
      </c>
      <c r="F106" s="431">
        <f>'附件3-4-1'!B110</f>
        <v>20</v>
      </c>
      <c r="G106" s="431"/>
      <c r="H106" s="471"/>
      <c r="I106" s="431"/>
      <c r="J106" s="431">
        <f>SUM('附件3-8-2'!C12)</f>
        <v>10</v>
      </c>
      <c r="K106" s="431">
        <f>SUM('附件3-9'!G127:G128)</f>
        <v>115</v>
      </c>
      <c r="L106" s="431"/>
    </row>
    <row r="107" s="619" customFormat="true" customHeight="true" spans="1:12">
      <c r="A107" s="636" t="s">
        <v>114</v>
      </c>
      <c r="B107" s="552">
        <f t="shared" ref="B107:B138" si="23">SUM(C107:L107)</f>
        <v>393</v>
      </c>
      <c r="C107" s="431"/>
      <c r="D107" s="471">
        <f>SUM('附件3-2-2'!D83:D86,'附件3-2-3'!D41)</f>
        <v>393</v>
      </c>
      <c r="E107" s="431"/>
      <c r="F107" s="431"/>
      <c r="G107" s="431"/>
      <c r="H107" s="471"/>
      <c r="I107" s="431"/>
      <c r="J107" s="431"/>
      <c r="K107" s="431"/>
      <c r="L107" s="431"/>
    </row>
    <row r="108" s="619" customFormat="true" customHeight="true" spans="1:12">
      <c r="A108" s="636" t="s">
        <v>115</v>
      </c>
      <c r="B108" s="552">
        <f t="shared" si="23"/>
        <v>205</v>
      </c>
      <c r="C108" s="431"/>
      <c r="D108" s="471">
        <f>SUM('附件3-2-2'!D87:D88,'附件3-2-3'!D42)</f>
        <v>205</v>
      </c>
      <c r="E108" s="431"/>
      <c r="F108" s="431"/>
      <c r="G108" s="431"/>
      <c r="H108" s="471"/>
      <c r="I108" s="431"/>
      <c r="J108" s="431"/>
      <c r="K108" s="431"/>
      <c r="L108" s="431"/>
    </row>
    <row r="109" s="619" customFormat="true" customHeight="true" spans="1:12">
      <c r="A109" s="636" t="s">
        <v>116</v>
      </c>
      <c r="B109" s="552">
        <f t="shared" si="23"/>
        <v>126</v>
      </c>
      <c r="C109" s="431"/>
      <c r="D109" s="471">
        <f>SUM('附件3-2-2'!D93:D94,'附件3-2-3'!D48)</f>
        <v>126</v>
      </c>
      <c r="E109" s="431"/>
      <c r="F109" s="431"/>
      <c r="G109" s="431"/>
      <c r="H109" s="471"/>
      <c r="I109" s="431"/>
      <c r="J109" s="431"/>
      <c r="K109" s="431"/>
      <c r="L109" s="431"/>
    </row>
    <row r="110" s="619" customFormat="true" customHeight="true" spans="1:12">
      <c r="A110" s="636" t="s">
        <v>117</v>
      </c>
      <c r="B110" s="552">
        <f t="shared" si="23"/>
        <v>30</v>
      </c>
      <c r="C110" s="431"/>
      <c r="D110" s="471">
        <f>SUM('附件3-2-3'!D47)</f>
        <v>30</v>
      </c>
      <c r="E110" s="431"/>
      <c r="F110" s="431"/>
      <c r="G110" s="431"/>
      <c r="H110" s="471"/>
      <c r="I110" s="431"/>
      <c r="J110" s="431"/>
      <c r="K110" s="431"/>
      <c r="L110" s="431"/>
    </row>
    <row r="111" s="619" customFormat="true" customHeight="true" spans="1:12">
      <c r="A111" s="636" t="s">
        <v>118</v>
      </c>
      <c r="B111" s="552">
        <f t="shared" si="23"/>
        <v>69</v>
      </c>
      <c r="C111" s="431"/>
      <c r="D111" s="471">
        <f>SUM('附件3-2-2'!D92,'附件3-2-3'!D43)</f>
        <v>69</v>
      </c>
      <c r="E111" s="431"/>
      <c r="F111" s="431"/>
      <c r="G111" s="431"/>
      <c r="H111" s="471"/>
      <c r="I111" s="431"/>
      <c r="J111" s="431"/>
      <c r="K111" s="431"/>
      <c r="L111" s="431"/>
    </row>
    <row r="112" s="619" customFormat="true" customHeight="true" spans="1:12">
      <c r="A112" s="636" t="s">
        <v>119</v>
      </c>
      <c r="B112" s="552">
        <f t="shared" si="23"/>
        <v>42</v>
      </c>
      <c r="C112" s="431"/>
      <c r="D112" s="471">
        <f>SUM('附件3-2-3'!D44)</f>
        <v>42</v>
      </c>
      <c r="E112" s="431"/>
      <c r="F112" s="431"/>
      <c r="G112" s="431"/>
      <c r="H112" s="471"/>
      <c r="I112" s="431"/>
      <c r="J112" s="431"/>
      <c r="K112" s="431"/>
      <c r="L112" s="431"/>
    </row>
    <row r="113" s="619" customFormat="true" ht="15.75" spans="1:12">
      <c r="A113" s="636" t="s">
        <v>120</v>
      </c>
      <c r="B113" s="552">
        <f t="shared" si="23"/>
        <v>27</v>
      </c>
      <c r="C113" s="431"/>
      <c r="D113" s="471">
        <f>SUM('附件3-2-3'!D45)</f>
        <v>27</v>
      </c>
      <c r="E113" s="431"/>
      <c r="F113" s="431"/>
      <c r="G113" s="431"/>
      <c r="H113" s="471"/>
      <c r="I113" s="431"/>
      <c r="J113" s="431"/>
      <c r="K113" s="431"/>
      <c r="L113" s="431"/>
    </row>
    <row r="114" s="619" customFormat="true" customHeight="true" spans="1:12">
      <c r="A114" s="636" t="s">
        <v>121</v>
      </c>
      <c r="B114" s="552">
        <f t="shared" si="23"/>
        <v>199</v>
      </c>
      <c r="C114" s="431"/>
      <c r="D114" s="471">
        <f>SUM('附件3-2-2'!D89:D91,'附件3-2-3'!D46)</f>
        <v>199</v>
      </c>
      <c r="E114" s="431"/>
      <c r="F114" s="431"/>
      <c r="G114" s="431"/>
      <c r="H114" s="471"/>
      <c r="I114" s="431"/>
      <c r="J114" s="431"/>
      <c r="K114" s="431"/>
      <c r="L114" s="431"/>
    </row>
    <row r="115" s="619" customFormat="true" hidden="true" customHeight="true" spans="1:12">
      <c r="A115" s="636" t="s">
        <v>122</v>
      </c>
      <c r="B115" s="552">
        <f t="shared" si="23"/>
        <v>0</v>
      </c>
      <c r="C115" s="431"/>
      <c r="D115" s="471"/>
      <c r="E115" s="431"/>
      <c r="F115" s="431"/>
      <c r="G115" s="431"/>
      <c r="H115" s="471"/>
      <c r="I115" s="431"/>
      <c r="J115" s="431"/>
      <c r="K115" s="431"/>
      <c r="L115" s="431"/>
    </row>
    <row r="116" s="618" customFormat="true" ht="15.75" spans="1:12">
      <c r="A116" s="425" t="s">
        <v>123</v>
      </c>
      <c r="B116" s="552">
        <f t="shared" si="23"/>
        <v>1858</v>
      </c>
      <c r="C116" s="552"/>
      <c r="D116" s="468">
        <f>SUM(D117:D121)</f>
        <v>1422</v>
      </c>
      <c r="E116" s="468">
        <f>SUM(E117:E121)</f>
        <v>11</v>
      </c>
      <c r="F116" s="468">
        <f t="shared" ref="F116:L116" si="24">SUM(F117:F121)</f>
        <v>240</v>
      </c>
      <c r="G116" s="468">
        <f t="shared" si="24"/>
        <v>0</v>
      </c>
      <c r="H116" s="468">
        <f t="shared" si="24"/>
        <v>0</v>
      </c>
      <c r="I116" s="468">
        <f t="shared" si="24"/>
        <v>0</v>
      </c>
      <c r="J116" s="468">
        <f t="shared" si="24"/>
        <v>33</v>
      </c>
      <c r="K116" s="468">
        <f t="shared" si="24"/>
        <v>152</v>
      </c>
      <c r="L116" s="468">
        <f t="shared" si="24"/>
        <v>0</v>
      </c>
    </row>
    <row r="117" s="619" customFormat="true" customHeight="true" spans="1:12">
      <c r="A117" s="636" t="s">
        <v>124</v>
      </c>
      <c r="B117" s="552">
        <f t="shared" si="23"/>
        <v>405</v>
      </c>
      <c r="C117" s="431"/>
      <c r="D117" s="471">
        <f>SUM('附件3-2-2'!D96:D97,'附件3-2-3'!D96:D97)</f>
        <v>51</v>
      </c>
      <c r="E117" s="431">
        <f>SUM('附件3-3'!C95:C96)</f>
        <v>11</v>
      </c>
      <c r="F117" s="431">
        <f>'附件3-4-1'!B112</f>
        <v>240</v>
      </c>
      <c r="G117" s="431"/>
      <c r="H117" s="471"/>
      <c r="I117" s="431"/>
      <c r="J117" s="431">
        <f>SUM('附件3-8-2'!C13)</f>
        <v>33</v>
      </c>
      <c r="K117" s="431">
        <f>SUM('附件3-9'!G130:G131)</f>
        <v>70</v>
      </c>
      <c r="L117" s="431"/>
    </row>
    <row r="118" s="619" customFormat="true" customHeight="true" spans="1:12">
      <c r="A118" s="636" t="s">
        <v>125</v>
      </c>
      <c r="B118" s="552">
        <f t="shared" si="23"/>
        <v>619</v>
      </c>
      <c r="C118" s="431"/>
      <c r="D118" s="471">
        <f>SUM('附件3-2-2'!D98:D102,'附件3-2-3'!D50)</f>
        <v>537</v>
      </c>
      <c r="E118" s="431"/>
      <c r="F118" s="431"/>
      <c r="G118" s="431"/>
      <c r="H118" s="471"/>
      <c r="I118" s="431"/>
      <c r="J118" s="431"/>
      <c r="K118" s="431">
        <f>SUM('附件3-9'!G132)</f>
        <v>82</v>
      </c>
      <c r="L118" s="431"/>
    </row>
    <row r="119" s="619" customFormat="true" customHeight="true" spans="1:12">
      <c r="A119" s="636" t="s">
        <v>126</v>
      </c>
      <c r="B119" s="552">
        <f t="shared" si="23"/>
        <v>655</v>
      </c>
      <c r="C119" s="431"/>
      <c r="D119" s="471">
        <f>SUM('附件3-2-2'!D105:D106,'附件3-2-3'!D105:D106)</f>
        <v>655</v>
      </c>
      <c r="E119" s="431"/>
      <c r="F119" s="431"/>
      <c r="G119" s="431"/>
      <c r="H119" s="471"/>
      <c r="I119" s="431"/>
      <c r="J119" s="431"/>
      <c r="K119" s="431"/>
      <c r="L119" s="431"/>
    </row>
    <row r="120" s="619" customFormat="true" customHeight="true" spans="1:12">
      <c r="A120" s="636" t="s">
        <v>127</v>
      </c>
      <c r="B120" s="552">
        <f t="shared" si="23"/>
        <v>15</v>
      </c>
      <c r="C120" s="431"/>
      <c r="D120" s="471">
        <f>SUM('附件3-2-3'!D51)</f>
        <v>15</v>
      </c>
      <c r="E120" s="431"/>
      <c r="F120" s="431"/>
      <c r="G120" s="431"/>
      <c r="H120" s="471"/>
      <c r="I120" s="431"/>
      <c r="J120" s="431"/>
      <c r="K120" s="431"/>
      <c r="L120" s="431"/>
    </row>
    <row r="121" s="619" customFormat="true" customHeight="true" spans="1:12">
      <c r="A121" s="636" t="s">
        <v>128</v>
      </c>
      <c r="B121" s="552">
        <f t="shared" si="23"/>
        <v>164</v>
      </c>
      <c r="C121" s="431"/>
      <c r="D121" s="471">
        <f>SUM('附件3-2-2'!D103:D104,'附件3-2-3'!D52)</f>
        <v>164</v>
      </c>
      <c r="E121" s="431"/>
      <c r="F121" s="431"/>
      <c r="G121" s="431"/>
      <c r="H121" s="471"/>
      <c r="I121" s="431"/>
      <c r="J121" s="431"/>
      <c r="K121" s="431"/>
      <c r="L121" s="431"/>
    </row>
    <row r="122" s="618" customFormat="true" customHeight="true" spans="1:12">
      <c r="A122" s="425" t="s">
        <v>129</v>
      </c>
      <c r="B122" s="552">
        <f t="shared" si="23"/>
        <v>3416</v>
      </c>
      <c r="C122" s="552"/>
      <c r="D122" s="468">
        <f>SUM(D123:D126)</f>
        <v>3227</v>
      </c>
      <c r="E122" s="468">
        <f>SUM(E123:E126)</f>
        <v>24</v>
      </c>
      <c r="F122" s="468">
        <f t="shared" ref="F122:L122" si="25">SUM(F123:F126)</f>
        <v>20</v>
      </c>
      <c r="G122" s="468">
        <f t="shared" si="25"/>
        <v>0</v>
      </c>
      <c r="H122" s="468">
        <f t="shared" si="25"/>
        <v>0</v>
      </c>
      <c r="I122" s="468">
        <f t="shared" si="25"/>
        <v>0</v>
      </c>
      <c r="J122" s="468">
        <f t="shared" si="25"/>
        <v>10</v>
      </c>
      <c r="K122" s="468">
        <f t="shared" si="25"/>
        <v>135</v>
      </c>
      <c r="L122" s="468">
        <f t="shared" si="25"/>
        <v>0</v>
      </c>
    </row>
    <row r="123" s="619" customFormat="true" customHeight="true" spans="1:12">
      <c r="A123" s="636" t="s">
        <v>87</v>
      </c>
      <c r="B123" s="552">
        <f t="shared" si="23"/>
        <v>2300</v>
      </c>
      <c r="C123" s="431"/>
      <c r="D123" s="471">
        <f>SUM('附件3-2-2'!D108:D130,'附件3-2-3'!D54:D59)</f>
        <v>2206</v>
      </c>
      <c r="E123" s="431">
        <f>SUM('附件3-3'!C98:C99)</f>
        <v>24</v>
      </c>
      <c r="F123" s="431">
        <f>'附件3-4-1'!B114</f>
        <v>20</v>
      </c>
      <c r="G123" s="431"/>
      <c r="H123" s="471"/>
      <c r="I123" s="431"/>
      <c r="J123" s="431">
        <f>SUM('附件3-8-2'!C14)</f>
        <v>10</v>
      </c>
      <c r="K123" s="431">
        <f>SUM('附件3-9'!G134)</f>
        <v>40</v>
      </c>
      <c r="L123" s="431"/>
    </row>
    <row r="124" s="619" customFormat="true" customHeight="true" spans="1:12">
      <c r="A124" s="636" t="s">
        <v>130</v>
      </c>
      <c r="B124" s="552">
        <f t="shared" si="23"/>
        <v>441</v>
      </c>
      <c r="C124" s="431"/>
      <c r="D124" s="471">
        <f>SUM('附件3-2-2'!D131:D134,'附件3-2-3'!D60)</f>
        <v>346</v>
      </c>
      <c r="E124" s="431"/>
      <c r="F124" s="431"/>
      <c r="G124" s="431"/>
      <c r="H124" s="471"/>
      <c r="I124" s="431"/>
      <c r="J124" s="431"/>
      <c r="K124" s="431">
        <f>SUM('附件3-9'!G135)</f>
        <v>95</v>
      </c>
      <c r="L124" s="431"/>
    </row>
    <row r="125" s="619" customFormat="true" customHeight="true" spans="1:12">
      <c r="A125" s="636" t="s">
        <v>131</v>
      </c>
      <c r="B125" s="552">
        <f t="shared" si="23"/>
        <v>390</v>
      </c>
      <c r="C125" s="431"/>
      <c r="D125" s="471">
        <f>SUM('附件3-2-2'!D135:D140,'附件3-2-3'!D61:D62)</f>
        <v>390</v>
      </c>
      <c r="E125" s="431"/>
      <c r="F125" s="431"/>
      <c r="G125" s="431"/>
      <c r="H125" s="471"/>
      <c r="I125" s="431"/>
      <c r="J125" s="431"/>
      <c r="K125" s="431"/>
      <c r="L125" s="431"/>
    </row>
    <row r="126" s="619" customFormat="true" customHeight="true" spans="1:12">
      <c r="A126" s="636" t="s">
        <v>132</v>
      </c>
      <c r="B126" s="552">
        <f t="shared" si="23"/>
        <v>285</v>
      </c>
      <c r="C126" s="431"/>
      <c r="D126" s="471">
        <f>SUM('附件3-2-2'!D141:D145,'附件3-2-3'!D63)</f>
        <v>285</v>
      </c>
      <c r="E126" s="431"/>
      <c r="F126" s="431"/>
      <c r="G126" s="431"/>
      <c r="H126" s="471"/>
      <c r="I126" s="431"/>
      <c r="J126" s="431"/>
      <c r="K126" s="431"/>
      <c r="L126" s="431"/>
    </row>
    <row r="127" s="618" customFormat="true" customHeight="true" spans="1:12">
      <c r="A127" s="425" t="s">
        <v>133</v>
      </c>
      <c r="B127" s="552">
        <f t="shared" si="23"/>
        <v>595</v>
      </c>
      <c r="C127" s="552"/>
      <c r="D127" s="468">
        <f>SUM(D128:D129)</f>
        <v>504</v>
      </c>
      <c r="E127" s="468">
        <f>SUM(E128:E129)</f>
        <v>11</v>
      </c>
      <c r="F127" s="468">
        <f t="shared" ref="F127:L127" si="26">SUM(F128:F129)</f>
        <v>20</v>
      </c>
      <c r="G127" s="468">
        <f t="shared" si="26"/>
        <v>0</v>
      </c>
      <c r="H127" s="468">
        <f t="shared" si="26"/>
        <v>0</v>
      </c>
      <c r="I127" s="468">
        <f t="shared" si="26"/>
        <v>0</v>
      </c>
      <c r="J127" s="468">
        <f t="shared" si="26"/>
        <v>15</v>
      </c>
      <c r="K127" s="468">
        <f t="shared" si="26"/>
        <v>45</v>
      </c>
      <c r="L127" s="468">
        <f t="shared" si="26"/>
        <v>0</v>
      </c>
    </row>
    <row r="128" s="619" customFormat="true" customHeight="true" spans="1:12">
      <c r="A128" s="636" t="s">
        <v>87</v>
      </c>
      <c r="B128" s="552">
        <f t="shared" si="23"/>
        <v>555</v>
      </c>
      <c r="C128" s="431"/>
      <c r="D128" s="471">
        <f>SUM('附件3-2-2'!D147:D155,'附件3-2-3'!D65)</f>
        <v>464</v>
      </c>
      <c r="E128" s="431">
        <f>SUM('附件3-3'!C101:C102)</f>
        <v>11</v>
      </c>
      <c r="F128" s="431">
        <f>'附件3-4-1'!B116</f>
        <v>20</v>
      </c>
      <c r="G128" s="431"/>
      <c r="H128" s="471"/>
      <c r="I128" s="431"/>
      <c r="J128" s="431">
        <f>SUM('附件3-8-2'!C15)</f>
        <v>15</v>
      </c>
      <c r="K128" s="431">
        <f>SUM('附件3-9'!G137)</f>
        <v>45</v>
      </c>
      <c r="L128" s="431"/>
    </row>
    <row r="129" s="619" customFormat="true" customHeight="true" spans="1:12">
      <c r="A129" s="636" t="s">
        <v>134</v>
      </c>
      <c r="B129" s="552">
        <f t="shared" si="23"/>
        <v>40</v>
      </c>
      <c r="C129" s="431"/>
      <c r="D129" s="471">
        <f>SUM('附件3-2-3'!D66)</f>
        <v>40</v>
      </c>
      <c r="E129" s="431"/>
      <c r="F129" s="431"/>
      <c r="G129" s="431"/>
      <c r="H129" s="471"/>
      <c r="I129" s="431"/>
      <c r="J129" s="431"/>
      <c r="K129" s="431"/>
      <c r="L129" s="431"/>
    </row>
    <row r="130" s="618" customFormat="true" customHeight="true" spans="1:12">
      <c r="A130" s="425" t="s">
        <v>135</v>
      </c>
      <c r="B130" s="552">
        <f t="shared" si="23"/>
        <v>3814</v>
      </c>
      <c r="C130" s="552"/>
      <c r="D130" s="468">
        <f>SUM(D131:D136)</f>
        <v>2989</v>
      </c>
      <c r="E130" s="468">
        <f>SUM(E131:E136)</f>
        <v>0</v>
      </c>
      <c r="F130" s="468">
        <f t="shared" ref="F130:L130" si="27">SUM(F131:F136)</f>
        <v>320</v>
      </c>
      <c r="G130" s="468">
        <f t="shared" si="27"/>
        <v>0</v>
      </c>
      <c r="H130" s="468">
        <f t="shared" si="27"/>
        <v>35</v>
      </c>
      <c r="I130" s="468">
        <f t="shared" si="27"/>
        <v>0</v>
      </c>
      <c r="J130" s="468">
        <f t="shared" si="27"/>
        <v>200</v>
      </c>
      <c r="K130" s="468">
        <f t="shared" si="27"/>
        <v>270</v>
      </c>
      <c r="L130" s="468">
        <f t="shared" si="27"/>
        <v>0</v>
      </c>
    </row>
    <row r="131" s="619" customFormat="true" hidden="true" customHeight="true" spans="1:12">
      <c r="A131" s="636" t="s">
        <v>87</v>
      </c>
      <c r="B131" s="552">
        <f t="shared" si="23"/>
        <v>935</v>
      </c>
      <c r="C131" s="431"/>
      <c r="D131" s="471">
        <f>SUM('附件3-2-2'!D157:D162,'附件3-2-3'!D68)</f>
        <v>330</v>
      </c>
      <c r="E131" s="431"/>
      <c r="F131" s="431">
        <f>'附件3-4-1'!B118</f>
        <v>320</v>
      </c>
      <c r="G131" s="431"/>
      <c r="H131" s="471">
        <f>SUM('附件3-6'!B98)</f>
        <v>35</v>
      </c>
      <c r="I131" s="431"/>
      <c r="J131" s="431">
        <f>SUM('附件3-8-2'!C16)</f>
        <v>200</v>
      </c>
      <c r="K131" s="431">
        <f>SUM('附件3-9'!G139)</f>
        <v>50</v>
      </c>
      <c r="L131" s="431"/>
    </row>
    <row r="132" s="619" customFormat="true" hidden="true" customHeight="true" spans="1:12">
      <c r="A132" s="636" t="s">
        <v>136</v>
      </c>
      <c r="B132" s="552">
        <f t="shared" si="23"/>
        <v>502</v>
      </c>
      <c r="C132" s="431"/>
      <c r="D132" s="471">
        <f>SUM('附件3-2-2'!D163:D168,'附件3-2-3'!D69)</f>
        <v>502</v>
      </c>
      <c r="E132" s="431"/>
      <c r="F132" s="431"/>
      <c r="G132" s="431"/>
      <c r="H132" s="471"/>
      <c r="I132" s="431"/>
      <c r="J132" s="431"/>
      <c r="K132" s="431"/>
      <c r="L132" s="431"/>
    </row>
    <row r="133" s="619" customFormat="true" hidden="true" customHeight="true" spans="1:12">
      <c r="A133" s="636" t="s">
        <v>137</v>
      </c>
      <c r="B133" s="552">
        <f t="shared" si="23"/>
        <v>367</v>
      </c>
      <c r="C133" s="431"/>
      <c r="D133" s="471">
        <f>SUM('附件3-2-2'!D169:D172,'附件3-2-3'!D70)</f>
        <v>367</v>
      </c>
      <c r="E133" s="431"/>
      <c r="F133" s="431"/>
      <c r="G133" s="431"/>
      <c r="H133" s="471"/>
      <c r="I133" s="431"/>
      <c r="J133" s="431"/>
      <c r="K133" s="431"/>
      <c r="L133" s="431"/>
    </row>
    <row r="134" s="619" customFormat="true" hidden="true" customHeight="true" spans="1:12">
      <c r="A134" s="439" t="s">
        <v>138</v>
      </c>
      <c r="B134" s="552">
        <f t="shared" si="23"/>
        <v>428</v>
      </c>
      <c r="C134" s="431"/>
      <c r="D134" s="471">
        <f>SUM('附件3-2-2'!D173:D179,'附件3-2-3'!D71)</f>
        <v>428</v>
      </c>
      <c r="E134" s="431"/>
      <c r="F134" s="431"/>
      <c r="G134" s="431"/>
      <c r="H134" s="471"/>
      <c r="I134" s="431"/>
      <c r="J134" s="431"/>
      <c r="K134" s="431"/>
      <c r="L134" s="431"/>
    </row>
    <row r="135" s="619" customFormat="true" hidden="true" customHeight="true" spans="1:12">
      <c r="A135" s="636" t="s">
        <v>139</v>
      </c>
      <c r="B135" s="552">
        <f t="shared" si="23"/>
        <v>1044</v>
      </c>
      <c r="C135" s="431"/>
      <c r="D135" s="471">
        <f>SUM('附件3-2-2'!D180:D187,'附件3-2-3'!D72)</f>
        <v>824</v>
      </c>
      <c r="E135" s="431"/>
      <c r="F135" s="431"/>
      <c r="G135" s="431"/>
      <c r="H135" s="471"/>
      <c r="I135" s="431"/>
      <c r="J135" s="431"/>
      <c r="K135" s="431">
        <f>SUM('附件3-9'!G140)</f>
        <v>220</v>
      </c>
      <c r="L135" s="431"/>
    </row>
    <row r="136" s="619" customFormat="true" hidden="true" customHeight="true" spans="1:12">
      <c r="A136" s="439" t="s">
        <v>140</v>
      </c>
      <c r="B136" s="552">
        <f t="shared" si="23"/>
        <v>538</v>
      </c>
      <c r="C136" s="431"/>
      <c r="D136" s="471">
        <f>SUM('附件3-2-2'!D188:D192,'附件3-2-3'!D73:D75)</f>
        <v>538</v>
      </c>
      <c r="E136" s="431"/>
      <c r="F136" s="431"/>
      <c r="G136" s="431"/>
      <c r="H136" s="471"/>
      <c r="I136" s="431"/>
      <c r="J136" s="431"/>
      <c r="K136" s="431"/>
      <c r="L136" s="431"/>
    </row>
    <row r="137" s="618" customFormat="true" ht="31.5" spans="1:12">
      <c r="A137" s="425" t="s">
        <v>141</v>
      </c>
      <c r="B137" s="552">
        <f t="shared" si="23"/>
        <v>1023</v>
      </c>
      <c r="C137" s="552"/>
      <c r="D137" s="552">
        <f>SUM('附件3-2-2'!D194:D202,'附件3-2-3'!D77:D78)</f>
        <v>727</v>
      </c>
      <c r="E137" s="552"/>
      <c r="F137" s="552">
        <f>'附件3-4-1'!B119</f>
        <v>163</v>
      </c>
      <c r="G137" s="552"/>
      <c r="H137" s="468"/>
      <c r="I137" s="552"/>
      <c r="J137" s="552">
        <f>SUM('附件3-8-2'!C17)</f>
        <v>10</v>
      </c>
      <c r="K137" s="552">
        <f>SUM('附件3-9'!G142)</f>
        <v>123</v>
      </c>
      <c r="L137" s="552"/>
    </row>
    <row r="138" s="618" customFormat="true" customHeight="true" spans="1:12">
      <c r="A138" s="425" t="s">
        <v>142</v>
      </c>
      <c r="B138" s="552">
        <f t="shared" si="23"/>
        <v>214</v>
      </c>
      <c r="C138" s="552"/>
      <c r="D138" s="552">
        <f>SUM('附件3-2-2'!D204:D205,'附件3-2-3'!D80:D81)</f>
        <v>54</v>
      </c>
      <c r="E138" s="552"/>
      <c r="F138" s="552">
        <f>'附件3-4-1'!B120</f>
        <v>10</v>
      </c>
      <c r="G138" s="552"/>
      <c r="H138" s="468"/>
      <c r="I138" s="552"/>
      <c r="J138" s="552"/>
      <c r="K138" s="552">
        <f>SUM('附件3-9'!G144:G146)</f>
        <v>150</v>
      </c>
      <c r="L138" s="552"/>
    </row>
    <row r="139" s="618" customFormat="true" customHeight="true" spans="1:12">
      <c r="A139" s="425" t="s">
        <v>143</v>
      </c>
      <c r="B139" s="552">
        <f t="shared" ref="B139:B173" si="28">SUM(C139:L139)</f>
        <v>900</v>
      </c>
      <c r="C139" s="552"/>
      <c r="D139" s="552">
        <f>SUM('附件3-2-2'!D207:D212,'附件3-2-3'!D83)</f>
        <v>231</v>
      </c>
      <c r="E139" s="552"/>
      <c r="F139" s="552">
        <f>'附件3-4-1'!B121</f>
        <v>20</v>
      </c>
      <c r="G139" s="552"/>
      <c r="H139" s="468"/>
      <c r="I139" s="552"/>
      <c r="J139" s="552"/>
      <c r="K139" s="552">
        <f>SUM('附件3-9'!G148:G151)</f>
        <v>649</v>
      </c>
      <c r="L139" s="552"/>
    </row>
    <row r="140" s="618" customFormat="true" customHeight="true" spans="1:12">
      <c r="A140" s="425" t="s">
        <v>144</v>
      </c>
      <c r="B140" s="552">
        <f t="shared" si="28"/>
        <v>502</v>
      </c>
      <c r="C140" s="552"/>
      <c r="D140" s="552">
        <f>SUM(D141:D144)</f>
        <v>502</v>
      </c>
      <c r="E140" s="552">
        <f>SUM(E141:E144)</f>
        <v>0</v>
      </c>
      <c r="F140" s="552">
        <f t="shared" ref="F140:L140" si="29">SUM(F141:F144)</f>
        <v>0</v>
      </c>
      <c r="G140" s="552">
        <f t="shared" si="29"/>
        <v>0</v>
      </c>
      <c r="H140" s="552">
        <f t="shared" si="29"/>
        <v>0</v>
      </c>
      <c r="I140" s="552">
        <f t="shared" si="29"/>
        <v>0</v>
      </c>
      <c r="J140" s="552">
        <f t="shared" si="29"/>
        <v>0</v>
      </c>
      <c r="K140" s="552">
        <f t="shared" si="29"/>
        <v>0</v>
      </c>
      <c r="L140" s="552">
        <f t="shared" si="29"/>
        <v>0</v>
      </c>
    </row>
    <row r="141" s="619" customFormat="true" customHeight="true" spans="1:12">
      <c r="A141" s="636" t="s">
        <v>87</v>
      </c>
      <c r="B141" s="552">
        <f t="shared" si="28"/>
        <v>129</v>
      </c>
      <c r="C141" s="431"/>
      <c r="D141" s="431">
        <f>SUM('附件3-2-2'!D214,'附件3-2-3'!D85:D87)</f>
        <v>129</v>
      </c>
      <c r="E141" s="431"/>
      <c r="F141" s="431"/>
      <c r="G141" s="431"/>
      <c r="H141" s="471"/>
      <c r="I141" s="431"/>
      <c r="J141" s="431"/>
      <c r="K141" s="431"/>
      <c r="L141" s="431"/>
    </row>
    <row r="142" s="619" customFormat="true" customHeight="true" spans="1:12">
      <c r="A142" s="636" t="s">
        <v>145</v>
      </c>
      <c r="B142" s="552">
        <f t="shared" si="28"/>
        <v>341</v>
      </c>
      <c r="C142" s="431"/>
      <c r="D142" s="431">
        <f>SUM('附件3-2-2'!D215:D217,'附件3-2-3'!D88)</f>
        <v>341</v>
      </c>
      <c r="E142" s="431"/>
      <c r="F142" s="431"/>
      <c r="G142" s="431"/>
      <c r="H142" s="471"/>
      <c r="I142" s="431"/>
      <c r="J142" s="431"/>
      <c r="K142" s="431"/>
      <c r="L142" s="431"/>
    </row>
    <row r="143" s="619" customFormat="true" customHeight="true" spans="1:12">
      <c r="A143" s="636" t="s">
        <v>146</v>
      </c>
      <c r="B143" s="552">
        <f t="shared" si="28"/>
        <v>2</v>
      </c>
      <c r="C143" s="431"/>
      <c r="D143" s="431">
        <f>SUM('附件3-2-3'!D89)</f>
        <v>2</v>
      </c>
      <c r="E143" s="431"/>
      <c r="F143" s="431"/>
      <c r="G143" s="431"/>
      <c r="H143" s="471"/>
      <c r="I143" s="431"/>
      <c r="J143" s="431"/>
      <c r="K143" s="431"/>
      <c r="L143" s="431"/>
    </row>
    <row r="144" s="619" customFormat="true" customHeight="true" spans="1:12">
      <c r="A144" s="636" t="s">
        <v>147</v>
      </c>
      <c r="B144" s="552">
        <f t="shared" si="28"/>
        <v>30</v>
      </c>
      <c r="C144" s="431"/>
      <c r="D144" s="431">
        <f>SUM('附件3-2-3'!D90)</f>
        <v>30</v>
      </c>
      <c r="E144" s="431"/>
      <c r="F144" s="431"/>
      <c r="G144" s="431"/>
      <c r="H144" s="471"/>
      <c r="I144" s="431"/>
      <c r="J144" s="431"/>
      <c r="K144" s="431"/>
      <c r="L144" s="431"/>
    </row>
    <row r="145" s="618" customFormat="true" customHeight="true" spans="1:12">
      <c r="A145" s="257" t="s">
        <v>148</v>
      </c>
      <c r="B145" s="552">
        <f t="shared" si="28"/>
        <v>8482</v>
      </c>
      <c r="C145" s="552">
        <f>SUM(C146:C160)</f>
        <v>795</v>
      </c>
      <c r="D145" s="552">
        <f>SUM(D146:D160)</f>
        <v>324</v>
      </c>
      <c r="E145" s="552">
        <f>SUM(E146:E160)</f>
        <v>3815</v>
      </c>
      <c r="F145" s="552">
        <f t="shared" ref="F145:L145" si="30">SUM(F146:F160)</f>
        <v>820</v>
      </c>
      <c r="G145" s="552">
        <f t="shared" si="30"/>
        <v>0</v>
      </c>
      <c r="H145" s="552">
        <f t="shared" si="30"/>
        <v>2728</v>
      </c>
      <c r="I145" s="552">
        <f t="shared" si="30"/>
        <v>0</v>
      </c>
      <c r="J145" s="552">
        <f t="shared" si="30"/>
        <v>0</v>
      </c>
      <c r="K145" s="552">
        <f t="shared" si="30"/>
        <v>0</v>
      </c>
      <c r="L145" s="552">
        <f t="shared" si="30"/>
        <v>0</v>
      </c>
    </row>
    <row r="146" s="619" customFormat="true" customHeight="true" spans="1:12">
      <c r="A146" s="636" t="s">
        <v>149</v>
      </c>
      <c r="B146" s="639">
        <f t="shared" si="28"/>
        <v>1682.2</v>
      </c>
      <c r="C146" s="431">
        <f>'附件3-1-1'!B108</f>
        <v>415</v>
      </c>
      <c r="D146" s="431">
        <f>SUM('附件3-2-2'!D219:D220,'附件3-2-3'!D218:D219)</f>
        <v>324</v>
      </c>
      <c r="E146" s="646">
        <f>SUM('附件3-3'!C7:C11)</f>
        <v>531.2</v>
      </c>
      <c r="F146" s="431"/>
      <c r="G146" s="431"/>
      <c r="H146" s="471">
        <f>SUM('附件3-6'!B61:B65)</f>
        <v>412</v>
      </c>
      <c r="I146" s="431"/>
      <c r="J146" s="431"/>
      <c r="K146" s="431"/>
      <c r="L146" s="431"/>
    </row>
    <row r="147" s="619" customFormat="true" customHeight="true" spans="1:12">
      <c r="A147" s="636" t="s">
        <v>150</v>
      </c>
      <c r="B147" s="552">
        <f t="shared" si="28"/>
        <v>822</v>
      </c>
      <c r="C147" s="431">
        <f>'附件3-1-1'!B109</f>
        <v>55</v>
      </c>
      <c r="D147" s="431"/>
      <c r="E147" s="431">
        <f>SUM('附件3-3'!C13:C18)</f>
        <v>553</v>
      </c>
      <c r="F147" s="431">
        <f>'附件3-4-1'!B123</f>
        <v>60</v>
      </c>
      <c r="G147" s="431"/>
      <c r="H147" s="471">
        <f>SUM('附件3-6'!B66)</f>
        <v>154</v>
      </c>
      <c r="I147" s="431"/>
      <c r="J147" s="431"/>
      <c r="K147" s="431"/>
      <c r="L147" s="431"/>
    </row>
    <row r="148" s="619" customFormat="true" customHeight="true" spans="1:12">
      <c r="A148" s="636" t="s">
        <v>151</v>
      </c>
      <c r="B148" s="552">
        <f t="shared" si="28"/>
        <v>423</v>
      </c>
      <c r="C148" s="431">
        <f>'附件3-1-1'!B110</f>
        <v>26</v>
      </c>
      <c r="D148" s="431"/>
      <c r="E148" s="431">
        <f>SUM('附件3-3'!C20:C22)</f>
        <v>189</v>
      </c>
      <c r="F148" s="431">
        <f>'附件3-4-1'!B124</f>
        <v>110</v>
      </c>
      <c r="G148" s="431"/>
      <c r="H148" s="471">
        <f>SUM('附件3-6'!B67)</f>
        <v>98</v>
      </c>
      <c r="I148" s="431"/>
      <c r="J148" s="431"/>
      <c r="K148" s="431"/>
      <c r="L148" s="431"/>
    </row>
    <row r="149" s="619" customFormat="true" customHeight="true" spans="1:12">
      <c r="A149" s="636" t="s">
        <v>152</v>
      </c>
      <c r="B149" s="552">
        <f t="shared" si="28"/>
        <v>748</v>
      </c>
      <c r="C149" s="431">
        <f>'附件3-1-1'!B111</f>
        <v>18</v>
      </c>
      <c r="D149" s="431"/>
      <c r="E149" s="431">
        <f>SUM('附件3-3'!C24:C29)</f>
        <v>531</v>
      </c>
      <c r="F149" s="431">
        <f>'附件3-4-1'!B125</f>
        <v>54</v>
      </c>
      <c r="G149" s="431"/>
      <c r="H149" s="471">
        <f>SUM('附件3-6'!B68)</f>
        <v>145</v>
      </c>
      <c r="I149" s="431"/>
      <c r="J149" s="431"/>
      <c r="K149" s="431"/>
      <c r="L149" s="431"/>
    </row>
    <row r="150" s="619" customFormat="true" customHeight="true" spans="1:12">
      <c r="A150" s="636" t="s">
        <v>153</v>
      </c>
      <c r="B150" s="552">
        <f t="shared" si="28"/>
        <v>349</v>
      </c>
      <c r="C150" s="431">
        <f>'附件3-1-1'!B112</f>
        <v>52</v>
      </c>
      <c r="D150" s="431"/>
      <c r="E150" s="431">
        <f>SUM('附件3-3'!C31:C33)</f>
        <v>139</v>
      </c>
      <c r="F150" s="431">
        <f>'附件3-4-1'!B126</f>
        <v>80</v>
      </c>
      <c r="G150" s="431"/>
      <c r="H150" s="471">
        <f>SUM('附件3-6'!B69)</f>
        <v>78</v>
      </c>
      <c r="I150" s="431"/>
      <c r="J150" s="431"/>
      <c r="K150" s="431"/>
      <c r="L150" s="431"/>
    </row>
    <row r="151" s="619" customFormat="true" customHeight="true" spans="1:12">
      <c r="A151" s="636" t="s">
        <v>154</v>
      </c>
      <c r="B151" s="552">
        <f t="shared" si="28"/>
        <v>446</v>
      </c>
      <c r="C151" s="431">
        <f>'附件3-1-1'!B113</f>
        <v>32</v>
      </c>
      <c r="D151" s="431"/>
      <c r="E151" s="431">
        <f>SUM('附件3-3'!C35:C38)</f>
        <v>205</v>
      </c>
      <c r="F151" s="431">
        <f>'附件3-4-1'!B127</f>
        <v>72</v>
      </c>
      <c r="G151" s="431"/>
      <c r="H151" s="471">
        <f>SUM('附件3-6'!B70)</f>
        <v>137</v>
      </c>
      <c r="I151" s="431"/>
      <c r="J151" s="431"/>
      <c r="K151" s="431"/>
      <c r="L151" s="431"/>
    </row>
    <row r="152" s="619" customFormat="true" customHeight="true" spans="1:12">
      <c r="A152" s="636" t="s">
        <v>155</v>
      </c>
      <c r="B152" s="639">
        <f t="shared" si="28"/>
        <v>253.8</v>
      </c>
      <c r="C152" s="431">
        <f>'附件3-1-1'!B114</f>
        <v>16</v>
      </c>
      <c r="D152" s="431"/>
      <c r="E152" s="646">
        <f>SUM('附件3-3'!C40:C42)</f>
        <v>101.8</v>
      </c>
      <c r="F152" s="431">
        <f>'附件3-4-1'!B128</f>
        <v>40</v>
      </c>
      <c r="G152" s="431"/>
      <c r="H152" s="471">
        <f>SUM('附件3-6'!B71)</f>
        <v>96</v>
      </c>
      <c r="I152" s="431"/>
      <c r="J152" s="431"/>
      <c r="K152" s="431"/>
      <c r="L152" s="431"/>
    </row>
    <row r="153" s="619" customFormat="true" customHeight="true" spans="1:12">
      <c r="A153" s="636" t="s">
        <v>156</v>
      </c>
      <c r="B153" s="552">
        <f t="shared" si="28"/>
        <v>299</v>
      </c>
      <c r="C153" s="431">
        <f>'附件3-1-1'!B115</f>
        <v>42</v>
      </c>
      <c r="D153" s="431"/>
      <c r="E153" s="431">
        <f>SUM('附件3-3'!C44:C47)</f>
        <v>127</v>
      </c>
      <c r="F153" s="431">
        <f>'附件3-4-1'!B129</f>
        <v>42</v>
      </c>
      <c r="G153" s="431"/>
      <c r="H153" s="471">
        <f>SUM('附件3-6'!B72)</f>
        <v>88</v>
      </c>
      <c r="I153" s="431"/>
      <c r="J153" s="431"/>
      <c r="K153" s="431"/>
      <c r="L153" s="431"/>
    </row>
    <row r="154" s="619" customFormat="true" customHeight="true" spans="1:12">
      <c r="A154" s="636" t="s">
        <v>157</v>
      </c>
      <c r="B154" s="552">
        <f t="shared" si="28"/>
        <v>375</v>
      </c>
      <c r="C154" s="431">
        <f>'附件3-1-1'!B116</f>
        <v>30</v>
      </c>
      <c r="D154" s="431"/>
      <c r="E154" s="431">
        <f>SUM('附件3-3'!C49:C52)</f>
        <v>165</v>
      </c>
      <c r="F154" s="431">
        <f>'附件3-4-1'!B130</f>
        <v>65</v>
      </c>
      <c r="G154" s="431"/>
      <c r="H154" s="471">
        <f>SUM('附件3-6'!B73)</f>
        <v>115</v>
      </c>
      <c r="I154" s="431"/>
      <c r="J154" s="431"/>
      <c r="K154" s="431"/>
      <c r="L154" s="431"/>
    </row>
    <row r="155" s="619" customFormat="true" customHeight="true" spans="1:12">
      <c r="A155" s="636" t="s">
        <v>158</v>
      </c>
      <c r="B155" s="552">
        <f t="shared" si="28"/>
        <v>446</v>
      </c>
      <c r="C155" s="431">
        <f>'附件3-1-1'!B117</f>
        <v>18</v>
      </c>
      <c r="D155" s="431"/>
      <c r="E155" s="431">
        <f>SUM('附件3-3'!C54:C57)</f>
        <v>250</v>
      </c>
      <c r="F155" s="431">
        <f>'附件3-4-1'!B131</f>
        <v>66</v>
      </c>
      <c r="G155" s="431"/>
      <c r="H155" s="471">
        <f>SUM('附件3-6'!B74)</f>
        <v>112</v>
      </c>
      <c r="I155" s="431"/>
      <c r="J155" s="431"/>
      <c r="K155" s="431"/>
      <c r="L155" s="431"/>
    </row>
    <row r="156" s="619" customFormat="true" customHeight="true" spans="1:12">
      <c r="A156" s="636" t="s">
        <v>159</v>
      </c>
      <c r="B156" s="552">
        <f t="shared" si="28"/>
        <v>432</v>
      </c>
      <c r="C156" s="431">
        <f>'附件3-1-1'!B118</f>
        <v>15</v>
      </c>
      <c r="D156" s="431"/>
      <c r="E156" s="431">
        <f>SUM('附件3-3'!C59:C62)</f>
        <v>257</v>
      </c>
      <c r="F156" s="431">
        <f>'附件3-4-1'!B132</f>
        <v>60</v>
      </c>
      <c r="G156" s="431"/>
      <c r="H156" s="471">
        <f>SUM('附件3-6'!B75)</f>
        <v>100</v>
      </c>
      <c r="I156" s="431"/>
      <c r="J156" s="431"/>
      <c r="K156" s="431"/>
      <c r="L156" s="431"/>
    </row>
    <row r="157" s="619" customFormat="true" customHeight="true" spans="1:12">
      <c r="A157" s="636" t="s">
        <v>160</v>
      </c>
      <c r="B157" s="552">
        <f t="shared" si="28"/>
        <v>363</v>
      </c>
      <c r="C157" s="431">
        <f>'附件3-1-1'!B119</f>
        <v>15</v>
      </c>
      <c r="D157" s="431"/>
      <c r="E157" s="431">
        <f>SUM('附件3-3'!C64:C69)</f>
        <v>196</v>
      </c>
      <c r="F157" s="431">
        <f>'附件3-4-1'!B133</f>
        <v>50</v>
      </c>
      <c r="G157" s="431"/>
      <c r="H157" s="471">
        <f>SUM('附件3-6'!B76)</f>
        <v>102</v>
      </c>
      <c r="I157" s="431"/>
      <c r="J157" s="431"/>
      <c r="K157" s="431"/>
      <c r="L157" s="431"/>
    </row>
    <row r="158" s="619" customFormat="true" customHeight="true" spans="1:12">
      <c r="A158" s="636" t="s">
        <v>161</v>
      </c>
      <c r="B158" s="552">
        <f t="shared" si="28"/>
        <v>380</v>
      </c>
      <c r="C158" s="431">
        <f>'附件3-1-1'!B120</f>
        <v>15</v>
      </c>
      <c r="D158" s="431"/>
      <c r="E158" s="431">
        <f>SUM('附件3-3'!C71:C76)</f>
        <v>226</v>
      </c>
      <c r="F158" s="431">
        <f>'附件3-4-1'!B134</f>
        <v>51</v>
      </c>
      <c r="G158" s="431"/>
      <c r="H158" s="471">
        <f>SUM('附件3-6'!B77)</f>
        <v>88</v>
      </c>
      <c r="I158" s="431"/>
      <c r="J158" s="431"/>
      <c r="K158" s="431"/>
      <c r="L158" s="431"/>
    </row>
    <row r="159" s="619" customFormat="true" customHeight="true" spans="1:12">
      <c r="A159" s="636" t="s">
        <v>162</v>
      </c>
      <c r="B159" s="552">
        <f t="shared" si="28"/>
        <v>412</v>
      </c>
      <c r="C159" s="431">
        <f>'附件3-1-1'!B121</f>
        <v>25</v>
      </c>
      <c r="D159" s="431"/>
      <c r="E159" s="431">
        <f>SUM('附件3-3'!C78:C82)</f>
        <v>204</v>
      </c>
      <c r="F159" s="431">
        <f>'附件3-4-1'!B135</f>
        <v>70</v>
      </c>
      <c r="G159" s="431"/>
      <c r="H159" s="471">
        <f>SUM('附件3-6'!B78)</f>
        <v>113</v>
      </c>
      <c r="I159" s="431"/>
      <c r="J159" s="431"/>
      <c r="K159" s="431"/>
      <c r="L159" s="431"/>
    </row>
    <row r="160" s="619" customFormat="true" ht="15.75" spans="1:12">
      <c r="A160" s="636" t="s">
        <v>163</v>
      </c>
      <c r="B160" s="552">
        <f t="shared" si="28"/>
        <v>1051</v>
      </c>
      <c r="C160" s="431">
        <f>'附件3-1-1'!B122</f>
        <v>21</v>
      </c>
      <c r="D160" s="431"/>
      <c r="E160" s="431">
        <f>SUM('附件3-3'!C84)</f>
        <v>140</v>
      </c>
      <c r="F160" s="431"/>
      <c r="G160" s="431"/>
      <c r="H160" s="471">
        <f>SUM('附件3-6'!B79)</f>
        <v>890</v>
      </c>
      <c r="I160" s="431"/>
      <c r="J160" s="431"/>
      <c r="K160" s="431"/>
      <c r="L160" s="431"/>
    </row>
    <row r="161" s="618" customFormat="true" customHeight="true" spans="1:12">
      <c r="A161" s="640" t="s">
        <v>164</v>
      </c>
      <c r="B161" s="552">
        <f t="shared" si="28"/>
        <v>1076</v>
      </c>
      <c r="C161" s="552"/>
      <c r="D161" s="552">
        <f>SUM('附件3-2-2'!D222:D224,'附件3-2-3'!D92)</f>
        <v>668</v>
      </c>
      <c r="E161" s="552"/>
      <c r="F161" s="552"/>
      <c r="G161" s="552"/>
      <c r="H161" s="468">
        <f>SUM('附件3-6'!B89:B91)</f>
        <v>336</v>
      </c>
      <c r="I161" s="552">
        <f>SUM('附件3-7'!B119:B121)</f>
        <v>55</v>
      </c>
      <c r="J161" s="552">
        <f>SUM('附件3-8-2'!C7:C8)</f>
        <v>17</v>
      </c>
      <c r="K161" s="552"/>
      <c r="L161" s="647"/>
    </row>
    <row r="162" s="618" customFormat="true" customHeight="true" spans="1:12">
      <c r="A162" s="641" t="s">
        <v>165</v>
      </c>
      <c r="B162" s="552">
        <f t="shared" si="28"/>
        <v>60</v>
      </c>
      <c r="C162" s="552"/>
      <c r="D162" s="552"/>
      <c r="E162" s="552"/>
      <c r="F162" s="552"/>
      <c r="G162" s="552"/>
      <c r="H162" s="468">
        <f>SUM('附件3-6'!B58)</f>
        <v>60</v>
      </c>
      <c r="I162" s="552"/>
      <c r="J162" s="468"/>
      <c r="K162" s="552"/>
      <c r="L162" s="552"/>
    </row>
    <row r="163" s="618" customFormat="true" customHeight="true" spans="1:12">
      <c r="A163" s="640" t="s">
        <v>166</v>
      </c>
      <c r="B163" s="552">
        <f t="shared" si="28"/>
        <v>648</v>
      </c>
      <c r="C163" s="552"/>
      <c r="D163" s="552"/>
      <c r="E163" s="552"/>
      <c r="F163" s="552"/>
      <c r="G163" s="552"/>
      <c r="H163" s="468">
        <f>SUM('附件3-6'!B81:B87)</f>
        <v>375</v>
      </c>
      <c r="I163" s="552">
        <f>SUM('附件3-7'!B123:B129)</f>
        <v>273</v>
      </c>
      <c r="J163" s="552"/>
      <c r="K163" s="552"/>
      <c r="L163" s="552"/>
    </row>
    <row r="164" s="618" customFormat="true" customHeight="true" spans="1:12">
      <c r="A164" s="640" t="s">
        <v>167</v>
      </c>
      <c r="B164" s="552">
        <f t="shared" si="28"/>
        <v>385</v>
      </c>
      <c r="C164" s="552">
        <f>'附件3-1-1'!B123</f>
        <v>385</v>
      </c>
      <c r="D164" s="552"/>
      <c r="E164" s="552"/>
      <c r="F164" s="552"/>
      <c r="G164" s="552"/>
      <c r="H164" s="468"/>
      <c r="I164" s="552"/>
      <c r="J164" s="552"/>
      <c r="K164" s="552"/>
      <c r="L164" s="552"/>
    </row>
    <row r="165" s="618" customFormat="true" customHeight="true" spans="1:12">
      <c r="A165" s="640" t="s">
        <v>168</v>
      </c>
      <c r="B165" s="552">
        <f t="shared" si="28"/>
        <v>4946</v>
      </c>
      <c r="C165" s="552">
        <f>'附件3-1-1'!B130</f>
        <v>173</v>
      </c>
      <c r="D165" s="552">
        <f>SUM('附件3-2-2'!D226:D231,'附件3-2-3'!D225:D228)</f>
        <v>1539</v>
      </c>
      <c r="E165" s="552"/>
      <c r="F165" s="552">
        <f>'附件3-4-1'!B136</f>
        <v>2227</v>
      </c>
      <c r="G165" s="552"/>
      <c r="H165" s="468">
        <f>SUM('附件3-6'!B93:B97)</f>
        <v>565</v>
      </c>
      <c r="I165" s="552">
        <f>SUM('附件3-7'!B131:B133)</f>
        <v>172</v>
      </c>
      <c r="J165" s="468">
        <f>SUM('附件3-8-2'!C18:C22)</f>
        <v>270</v>
      </c>
      <c r="K165" s="552"/>
      <c r="L165" s="552"/>
    </row>
    <row r="166" s="618" customFormat="true" hidden="true" customHeight="true" spans="1:12">
      <c r="A166" s="642" t="s">
        <v>169</v>
      </c>
      <c r="B166" s="552">
        <f t="shared" si="28"/>
        <v>0</v>
      </c>
      <c r="C166" s="552"/>
      <c r="D166" s="552"/>
      <c r="E166" s="552"/>
      <c r="F166" s="552"/>
      <c r="G166" s="552"/>
      <c r="H166" s="468"/>
      <c r="I166" s="552"/>
      <c r="J166" s="552"/>
      <c r="K166" s="552"/>
      <c r="L166" s="552"/>
    </row>
    <row r="167" s="618" customFormat="true" customHeight="true" spans="1:12">
      <c r="A167" s="640" t="s">
        <v>170</v>
      </c>
      <c r="B167" s="552">
        <f t="shared" si="28"/>
        <v>446</v>
      </c>
      <c r="C167" s="552"/>
      <c r="D167" s="552"/>
      <c r="E167" s="552"/>
      <c r="F167" s="552"/>
      <c r="G167" s="552"/>
      <c r="H167" s="468"/>
      <c r="I167" s="552"/>
      <c r="J167" s="552"/>
      <c r="K167" s="552">
        <f>SUM('附件3-9'!G153:G155)</f>
        <v>446</v>
      </c>
      <c r="L167" s="552"/>
    </row>
    <row r="168" s="618" customFormat="true" hidden="true" customHeight="true" spans="1:12">
      <c r="A168" s="425" t="s">
        <v>171</v>
      </c>
      <c r="B168" s="552">
        <f t="shared" si="28"/>
        <v>0</v>
      </c>
      <c r="C168" s="552"/>
      <c r="D168" s="552"/>
      <c r="E168" s="552"/>
      <c r="F168" s="552"/>
      <c r="G168" s="552"/>
      <c r="H168" s="468"/>
      <c r="I168" s="552"/>
      <c r="J168" s="552"/>
      <c r="K168" s="552"/>
      <c r="L168" s="552"/>
    </row>
    <row r="169" s="618" customFormat="true" customHeight="true" spans="1:12">
      <c r="A169" s="425" t="s">
        <v>172</v>
      </c>
      <c r="B169" s="552">
        <f t="shared" si="28"/>
        <v>757</v>
      </c>
      <c r="C169" s="552"/>
      <c r="D169" s="552">
        <f>SUM('附件3-2-2'!D233:D234)</f>
        <v>177</v>
      </c>
      <c r="E169" s="552"/>
      <c r="F169" s="552"/>
      <c r="G169" s="552">
        <f>'附件3-5'!C28</f>
        <v>580</v>
      </c>
      <c r="H169" s="468"/>
      <c r="I169" s="552"/>
      <c r="J169" s="552"/>
      <c r="K169" s="552"/>
      <c r="L169" s="552"/>
    </row>
    <row r="170" s="618" customFormat="true" customHeight="true" spans="1:12">
      <c r="A170" s="425" t="s">
        <v>173</v>
      </c>
      <c r="B170" s="552">
        <f t="shared" si="28"/>
        <v>105</v>
      </c>
      <c r="C170" s="552"/>
      <c r="D170" s="552">
        <f>SUM('附件3-2-2'!D236:D238)</f>
        <v>105</v>
      </c>
      <c r="E170" s="552"/>
      <c r="F170" s="552"/>
      <c r="G170" s="552"/>
      <c r="H170" s="468"/>
      <c r="I170" s="552"/>
      <c r="J170" s="552"/>
      <c r="K170" s="552"/>
      <c r="L170" s="552"/>
    </row>
    <row r="171" s="618" customFormat="true" customHeight="true" spans="1:12">
      <c r="A171" s="640" t="s">
        <v>174</v>
      </c>
      <c r="B171" s="552">
        <f t="shared" si="28"/>
        <v>4</v>
      </c>
      <c r="C171" s="552"/>
      <c r="D171" s="552">
        <f>SUM('附件3-2-3'!D94)</f>
        <v>4</v>
      </c>
      <c r="E171" s="552"/>
      <c r="F171" s="552"/>
      <c r="G171" s="552"/>
      <c r="H171" s="468"/>
      <c r="I171" s="552"/>
      <c r="J171" s="552"/>
      <c r="K171" s="552"/>
      <c r="L171" s="552"/>
    </row>
    <row r="172" ht="15.75" spans="1:12">
      <c r="A172" s="427" t="s">
        <v>175</v>
      </c>
      <c r="B172" s="552">
        <f t="shared" si="28"/>
        <v>163</v>
      </c>
      <c r="C172" s="431">
        <f>'附件3-1-1'!B138</f>
        <v>163</v>
      </c>
      <c r="D172" s="431"/>
      <c r="E172" s="431"/>
      <c r="F172" s="431"/>
      <c r="G172" s="431"/>
      <c r="H172" s="471"/>
      <c r="I172" s="431"/>
      <c r="J172" s="431"/>
      <c r="K172" s="431"/>
      <c r="L172" s="431"/>
    </row>
    <row r="173" s="619" customFormat="true" customHeight="true" spans="1:12">
      <c r="A173" s="425" t="s">
        <v>176</v>
      </c>
      <c r="B173" s="552">
        <f t="shared" si="28"/>
        <v>43</v>
      </c>
      <c r="C173" s="431">
        <f>'附件3-1-1'!B139</f>
        <v>43</v>
      </c>
      <c r="D173" s="431"/>
      <c r="E173" s="431"/>
      <c r="F173" s="431"/>
      <c r="G173" s="431"/>
      <c r="H173" s="471"/>
      <c r="I173" s="431"/>
      <c r="J173" s="431"/>
      <c r="K173" s="431"/>
      <c r="L173" s="431"/>
    </row>
    <row r="175" ht="30" customHeight="true" spans="1:12">
      <c r="A175" s="643" t="s">
        <v>177</v>
      </c>
      <c r="B175" s="644"/>
      <c r="C175" s="644"/>
      <c r="D175" s="644"/>
      <c r="E175" s="644"/>
      <c r="F175" s="644"/>
      <c r="G175" s="644"/>
      <c r="H175" s="644"/>
      <c r="I175" s="644"/>
      <c r="J175" s="644"/>
      <c r="K175" s="644"/>
      <c r="L175" s="644"/>
    </row>
    <row r="177" spans="1:1">
      <c r="A177" s="645"/>
    </row>
  </sheetData>
  <customSheetViews>
    <customSheetView guid="{40546AE0-6B6D-4AC1-BF36-7BDCA8DD176C}" scale="140" hiddenRows="true">
      <selection activeCell="G52" sqref="G52"/>
      <pageMargins left="0.511811023622047" right="0.590551181102362" top="0.748031496062992" bottom="0.748031496062992" header="0.31496062992126" footer="0.31496062992126"/>
      <printOptions horizontalCentered="true"/>
      <pageSetup paperSize="9" fitToHeight="0" orientation="landscape"/>
      <headerFooter/>
    </customSheetView>
  </customSheetViews>
  <mergeCells count="5">
    <mergeCell ref="H1:I1"/>
    <mergeCell ref="A2:L2"/>
    <mergeCell ref="D6:L6"/>
    <mergeCell ref="B74:L74"/>
    <mergeCell ref="A175:L175"/>
  </mergeCells>
  <printOptions horizontalCentered="true"/>
  <pageMargins left="0.511811023622047" right="0.590551181102362" top="0.748031496062992" bottom="0.748031496062992" header="0.31496062992126" footer="0.31496062992126"/>
  <pageSetup paperSize="9" fitToHeight="0" orientation="landscape"/>
  <headerFooter/>
  <rowBreaks count="1" manualBreakCount="1">
    <brk id="73" max="14" man="1"/>
  </rowBreaks>
  <ignoredErrors>
    <ignoredError sqref="D77:D164 D166:D169 D171:D173 J165" formulaRange="true"/>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K110"/>
  <sheetViews>
    <sheetView view="pageBreakPreview" zoomScaleNormal="100" zoomScaleSheetLayoutView="100" topLeftCell="A97" workbookViewId="0">
      <selection activeCell="F103" sqref="F103"/>
    </sheetView>
  </sheetViews>
  <sheetFormatPr defaultColWidth="9" defaultRowHeight="11.25"/>
  <cols>
    <col min="1" max="1" width="15.75" style="590" customWidth="true"/>
    <col min="2" max="2" width="6.875" style="590" customWidth="true"/>
    <col min="3" max="3" width="10.75" style="590" customWidth="true"/>
    <col min="4" max="4" width="6.75" style="590" customWidth="true"/>
    <col min="5" max="5" width="8.5" style="590" customWidth="true"/>
    <col min="6" max="6" width="41.75" style="590" customWidth="true"/>
    <col min="7" max="7" width="23" style="590" customWidth="true"/>
    <col min="8" max="8" width="11" style="590" customWidth="true"/>
    <col min="9" max="16384" width="9" style="591"/>
  </cols>
  <sheetData>
    <row r="1" ht="12.75" spans="1:8">
      <c r="A1" s="570" t="s">
        <v>178</v>
      </c>
      <c r="B1" s="592"/>
      <c r="C1" s="592"/>
      <c r="D1" s="592"/>
      <c r="E1" s="592"/>
      <c r="F1" s="592"/>
      <c r="G1" s="592"/>
      <c r="H1" s="592"/>
    </row>
    <row r="2" ht="39" customHeight="true" spans="1:8">
      <c r="A2" s="593" t="s">
        <v>179</v>
      </c>
      <c r="B2" s="593"/>
      <c r="C2" s="593"/>
      <c r="D2" s="593"/>
      <c r="E2" s="593"/>
      <c r="F2" s="593"/>
      <c r="G2" s="593"/>
      <c r="H2" s="593"/>
    </row>
    <row r="3" ht="45.75" customHeight="true" spans="1:63">
      <c r="A3" s="113" t="s">
        <v>180</v>
      </c>
      <c r="B3" s="594" t="s">
        <v>181</v>
      </c>
      <c r="C3" s="595" t="s">
        <v>182</v>
      </c>
      <c r="D3" s="596" t="s">
        <v>183</v>
      </c>
      <c r="E3" s="113" t="s">
        <v>184</v>
      </c>
      <c r="F3" s="113" t="s">
        <v>185</v>
      </c>
      <c r="G3" s="113" t="s">
        <v>186</v>
      </c>
      <c r="H3" s="113" t="s">
        <v>187</v>
      </c>
      <c r="I3" s="612"/>
      <c r="J3" s="612"/>
      <c r="K3" s="612"/>
      <c r="L3" s="612"/>
      <c r="M3" s="612"/>
      <c r="N3" s="612"/>
      <c r="O3" s="612"/>
      <c r="P3" s="612"/>
      <c r="Q3" s="612"/>
      <c r="R3" s="612"/>
      <c r="S3" s="612"/>
      <c r="T3" s="612"/>
      <c r="U3" s="612"/>
      <c r="V3" s="612"/>
      <c r="W3" s="612"/>
      <c r="X3" s="612"/>
      <c r="Y3" s="612"/>
      <c r="Z3" s="612"/>
      <c r="AA3" s="612"/>
      <c r="AB3" s="612"/>
      <c r="AC3" s="612"/>
      <c r="AD3" s="612"/>
      <c r="AE3" s="612"/>
      <c r="AF3" s="612"/>
      <c r="AG3" s="612"/>
      <c r="AH3" s="612"/>
      <c r="AI3" s="612"/>
      <c r="AJ3" s="612"/>
      <c r="AK3" s="612"/>
      <c r="AL3" s="612"/>
      <c r="AM3" s="612"/>
      <c r="AN3" s="612"/>
      <c r="AO3" s="612"/>
      <c r="AP3" s="612"/>
      <c r="AQ3" s="612"/>
      <c r="AR3" s="612"/>
      <c r="AS3" s="612"/>
      <c r="AT3" s="612"/>
      <c r="AU3" s="612"/>
      <c r="AV3" s="612"/>
      <c r="AW3" s="612"/>
      <c r="AX3" s="612"/>
      <c r="AY3" s="612"/>
      <c r="AZ3" s="612"/>
      <c r="BA3" s="612"/>
      <c r="BB3" s="612"/>
      <c r="BC3" s="612"/>
      <c r="BD3" s="612"/>
      <c r="BE3" s="612"/>
      <c r="BF3" s="612"/>
      <c r="BG3" s="612"/>
      <c r="BH3" s="612"/>
      <c r="BI3" s="612"/>
      <c r="BJ3" s="612"/>
      <c r="BK3" s="612"/>
    </row>
    <row r="4" ht="15.75" spans="1:63">
      <c r="A4" s="510" t="s">
        <v>188</v>
      </c>
      <c r="B4" s="113">
        <f>SUM(B5,B14,B21,B30,B38,B47,B55,B62,B71,B82,B90,B96,B104)</f>
        <v>25</v>
      </c>
      <c r="C4" s="113">
        <f t="shared" ref="C4:E4" si="0">SUM(C5,C14,C21,C30,C38,C47,C55,C62,C71,C82,C90,C96,C104)</f>
        <v>1046.64</v>
      </c>
      <c r="D4" s="113">
        <f t="shared" si="0"/>
        <v>4</v>
      </c>
      <c r="E4" s="113">
        <f t="shared" si="0"/>
        <v>42</v>
      </c>
      <c r="F4" s="113"/>
      <c r="G4" s="113"/>
      <c r="H4" s="113"/>
      <c r="I4" s="612"/>
      <c r="J4" s="612"/>
      <c r="K4" s="612"/>
      <c r="L4" s="612"/>
      <c r="M4" s="612"/>
      <c r="N4" s="612"/>
      <c r="O4" s="612"/>
      <c r="P4" s="612"/>
      <c r="Q4" s="612"/>
      <c r="R4" s="612"/>
      <c r="S4" s="612"/>
      <c r="T4" s="612"/>
      <c r="U4" s="612"/>
      <c r="V4" s="612"/>
      <c r="W4" s="612"/>
      <c r="X4" s="612"/>
      <c r="Y4" s="612"/>
      <c r="Z4" s="612"/>
      <c r="AA4" s="612"/>
      <c r="AB4" s="612"/>
      <c r="AC4" s="612"/>
      <c r="AD4" s="612"/>
      <c r="AE4" s="612"/>
      <c r="AF4" s="612"/>
      <c r="AG4" s="612"/>
      <c r="AH4" s="612"/>
      <c r="AI4" s="612"/>
      <c r="AJ4" s="612"/>
      <c r="AK4" s="612"/>
      <c r="AL4" s="612"/>
      <c r="AM4" s="612"/>
      <c r="AN4" s="612"/>
      <c r="AO4" s="612"/>
      <c r="AP4" s="612"/>
      <c r="AQ4" s="612"/>
      <c r="AR4" s="612"/>
      <c r="AS4" s="612"/>
      <c r="AT4" s="612"/>
      <c r="AU4" s="612"/>
      <c r="AV4" s="612"/>
      <c r="AW4" s="612"/>
      <c r="AX4" s="612"/>
      <c r="AY4" s="612"/>
      <c r="AZ4" s="612"/>
      <c r="BA4" s="612"/>
      <c r="BB4" s="612"/>
      <c r="BC4" s="612"/>
      <c r="BD4" s="612"/>
      <c r="BE4" s="612"/>
      <c r="BF4" s="612"/>
      <c r="BG4" s="612"/>
      <c r="BH4" s="612"/>
      <c r="BI4" s="612"/>
      <c r="BJ4" s="612"/>
      <c r="BK4" s="612"/>
    </row>
    <row r="5" s="462" customFormat="true" ht="15.75" spans="1:8">
      <c r="A5" s="330" t="s">
        <v>18</v>
      </c>
      <c r="B5" s="152">
        <f>SUM(B6:B13)</f>
        <v>16</v>
      </c>
      <c r="C5" s="152">
        <f t="shared" ref="C5:E5" si="1">SUM(C6:C13)</f>
        <v>280</v>
      </c>
      <c r="D5" s="152">
        <f t="shared" si="1"/>
        <v>0</v>
      </c>
      <c r="E5" s="152">
        <f t="shared" si="1"/>
        <v>4.8</v>
      </c>
      <c r="F5" s="605"/>
      <c r="G5" s="605"/>
      <c r="H5" s="605"/>
    </row>
    <row r="6" s="566" customFormat="true" ht="25.5" spans="1:8">
      <c r="A6" s="122" t="s">
        <v>19</v>
      </c>
      <c r="B6" s="597"/>
      <c r="C6" s="598"/>
      <c r="D6" s="599"/>
      <c r="E6" s="597"/>
      <c r="F6" s="157" t="s">
        <v>189</v>
      </c>
      <c r="G6" s="606" t="s">
        <v>190</v>
      </c>
      <c r="H6" s="157"/>
    </row>
    <row r="7" s="566" customFormat="true" ht="26.25" spans="1:8">
      <c r="A7" s="581" t="s">
        <v>191</v>
      </c>
      <c r="B7" s="597">
        <v>2</v>
      </c>
      <c r="C7" s="600">
        <v>5.35</v>
      </c>
      <c r="D7" s="599"/>
      <c r="E7" s="597"/>
      <c r="F7" s="583" t="s">
        <v>192</v>
      </c>
      <c r="G7" s="606" t="s">
        <v>193</v>
      </c>
      <c r="H7" s="157"/>
    </row>
    <row r="8" s="566" customFormat="true" ht="26.25" spans="1:8">
      <c r="A8" s="581" t="s">
        <v>194</v>
      </c>
      <c r="B8" s="597"/>
      <c r="C8" s="600">
        <v>13.5</v>
      </c>
      <c r="D8" s="599"/>
      <c r="E8" s="597"/>
      <c r="F8" s="583" t="s">
        <v>195</v>
      </c>
      <c r="G8" s="606" t="s">
        <v>193</v>
      </c>
      <c r="H8" s="157"/>
    </row>
    <row r="9" s="566" customFormat="true" ht="26.25" spans="1:8">
      <c r="A9" s="581" t="s">
        <v>196</v>
      </c>
      <c r="B9" s="597">
        <v>8</v>
      </c>
      <c r="C9" s="600">
        <v>255.15</v>
      </c>
      <c r="D9" s="599"/>
      <c r="E9" s="597">
        <v>3.2</v>
      </c>
      <c r="F9" s="583" t="s">
        <v>197</v>
      </c>
      <c r="G9" s="606" t="s">
        <v>193</v>
      </c>
      <c r="H9" s="157"/>
    </row>
    <row r="10" s="566" customFormat="true" ht="26.25" spans="1:8">
      <c r="A10" s="581" t="s">
        <v>198</v>
      </c>
      <c r="B10" s="597">
        <v>4</v>
      </c>
      <c r="C10" s="598"/>
      <c r="D10" s="599"/>
      <c r="E10" s="597">
        <v>1.6</v>
      </c>
      <c r="F10" s="583" t="s">
        <v>199</v>
      </c>
      <c r="G10" s="606" t="s">
        <v>193</v>
      </c>
      <c r="H10" s="157"/>
    </row>
    <row r="11" s="566" customFormat="true" ht="15.75" spans="1:8">
      <c r="A11" s="581" t="s">
        <v>200</v>
      </c>
      <c r="B11" s="597">
        <v>2</v>
      </c>
      <c r="C11" s="600">
        <v>6</v>
      </c>
      <c r="D11" s="599"/>
      <c r="E11" s="597"/>
      <c r="F11" s="157" t="s">
        <v>201</v>
      </c>
      <c r="G11" s="606" t="s">
        <v>193</v>
      </c>
      <c r="H11" s="157"/>
    </row>
    <row r="12" s="462" customFormat="true" ht="15.75" hidden="true" spans="1:8">
      <c r="A12" s="581" t="s">
        <v>202</v>
      </c>
      <c r="B12" s="597"/>
      <c r="C12" s="598"/>
      <c r="D12" s="599"/>
      <c r="E12" s="597"/>
      <c r="F12" s="157"/>
      <c r="G12" s="157"/>
      <c r="H12" s="157"/>
    </row>
    <row r="13" s="566" customFormat="true" ht="15.75" hidden="true" spans="1:8">
      <c r="A13" s="581" t="s">
        <v>203</v>
      </c>
      <c r="B13" s="597"/>
      <c r="C13" s="598"/>
      <c r="D13" s="599"/>
      <c r="E13" s="597"/>
      <c r="F13" s="157"/>
      <c r="G13" s="157"/>
      <c r="H13" s="157"/>
    </row>
    <row r="14" s="566" customFormat="true" ht="15.75" spans="1:8">
      <c r="A14" s="330" t="s">
        <v>20</v>
      </c>
      <c r="B14" s="601">
        <f>SUM(B15:B20)</f>
        <v>0</v>
      </c>
      <c r="C14" s="602">
        <f>SUM(C15:C20)</f>
        <v>0</v>
      </c>
      <c r="D14" s="601">
        <f>SUM(D15:D20)</f>
        <v>0</v>
      </c>
      <c r="E14" s="601">
        <f t="shared" ref="E14" si="2">SUM(E15:E20)</f>
        <v>3.2</v>
      </c>
      <c r="F14" s="157"/>
      <c r="G14" s="157"/>
      <c r="H14" s="157"/>
    </row>
    <row r="15" s="566" customFormat="true" ht="15.75" spans="1:8">
      <c r="A15" s="122" t="s">
        <v>21</v>
      </c>
      <c r="B15" s="597"/>
      <c r="C15" s="598"/>
      <c r="D15" s="599"/>
      <c r="E15" s="597"/>
      <c r="F15" s="157" t="s">
        <v>204</v>
      </c>
      <c r="G15" s="606" t="s">
        <v>190</v>
      </c>
      <c r="H15" s="157"/>
    </row>
    <row r="16" s="566" customFormat="true" ht="15.75" spans="1:8">
      <c r="A16" s="122" t="s">
        <v>205</v>
      </c>
      <c r="B16" s="597"/>
      <c r="C16" s="598"/>
      <c r="D16" s="599"/>
      <c r="E16" s="597"/>
      <c r="F16" s="157"/>
      <c r="G16" s="606"/>
      <c r="H16" s="157"/>
    </row>
    <row r="17" s="566" customFormat="true" ht="15.75" spans="1:8">
      <c r="A17" s="122" t="s">
        <v>206</v>
      </c>
      <c r="B17" s="597"/>
      <c r="C17" s="598"/>
      <c r="D17" s="599"/>
      <c r="E17" s="597">
        <v>1.6</v>
      </c>
      <c r="F17" s="157"/>
      <c r="G17" s="606"/>
      <c r="H17" s="157"/>
    </row>
    <row r="18" s="566" customFormat="true" ht="15.75" spans="1:8">
      <c r="A18" s="122" t="s">
        <v>207</v>
      </c>
      <c r="B18" s="597"/>
      <c r="C18" s="598"/>
      <c r="D18" s="599"/>
      <c r="E18" s="597"/>
      <c r="F18" s="157"/>
      <c r="G18" s="606"/>
      <c r="H18" s="157"/>
    </row>
    <row r="19" s="462" customFormat="true" ht="25.5" spans="1:8">
      <c r="A19" s="122" t="s">
        <v>22</v>
      </c>
      <c r="B19" s="597"/>
      <c r="C19" s="598"/>
      <c r="D19" s="599"/>
      <c r="E19" s="597">
        <v>1.6</v>
      </c>
      <c r="F19" s="157" t="s">
        <v>204</v>
      </c>
      <c r="G19" s="606" t="s">
        <v>190</v>
      </c>
      <c r="H19" s="157"/>
    </row>
    <row r="20" s="566" customFormat="true" ht="27" spans="1:8">
      <c r="A20" s="122" t="s">
        <v>23</v>
      </c>
      <c r="B20" s="597"/>
      <c r="C20" s="598"/>
      <c r="D20" s="599"/>
      <c r="E20" s="597"/>
      <c r="F20" s="583" t="s">
        <v>208</v>
      </c>
      <c r="G20" s="606" t="s">
        <v>190</v>
      </c>
      <c r="H20" s="157"/>
    </row>
    <row r="21" s="566" customFormat="true" ht="15.75" spans="1:8">
      <c r="A21" s="330" t="s">
        <v>24</v>
      </c>
      <c r="B21" s="601">
        <f>SUM(B22:B29)</f>
        <v>1</v>
      </c>
      <c r="C21" s="602">
        <f>SUM(C22:C29)</f>
        <v>200.1</v>
      </c>
      <c r="D21" s="601">
        <f>SUM(D22:D29)</f>
        <v>0</v>
      </c>
      <c r="E21" s="601">
        <f t="shared" ref="E21" si="3">SUM(E22:E29)</f>
        <v>2.1</v>
      </c>
      <c r="F21" s="157"/>
      <c r="G21" s="157"/>
      <c r="H21" s="157"/>
    </row>
    <row r="22" s="566" customFormat="true" ht="26.25" spans="1:8">
      <c r="A22" s="122" t="s">
        <v>25</v>
      </c>
      <c r="B22" s="597"/>
      <c r="C22" s="598"/>
      <c r="D22" s="599"/>
      <c r="E22" s="597"/>
      <c r="F22" s="583" t="s">
        <v>209</v>
      </c>
      <c r="G22" s="157" t="s">
        <v>193</v>
      </c>
      <c r="H22" s="157"/>
    </row>
    <row r="23" s="566" customFormat="true" ht="26.25" spans="1:8">
      <c r="A23" s="122" t="s">
        <v>210</v>
      </c>
      <c r="B23" s="597"/>
      <c r="C23" s="598"/>
      <c r="D23" s="599"/>
      <c r="E23" s="597"/>
      <c r="F23" s="583" t="s">
        <v>211</v>
      </c>
      <c r="G23" s="157" t="s">
        <v>193</v>
      </c>
      <c r="H23" s="157"/>
    </row>
    <row r="24" s="566" customFormat="true" ht="26.25" spans="1:8">
      <c r="A24" s="581" t="s">
        <v>212</v>
      </c>
      <c r="B24" s="597"/>
      <c r="C24" s="600">
        <v>2.3</v>
      </c>
      <c r="D24" s="599"/>
      <c r="E24" s="597"/>
      <c r="F24" s="583" t="s">
        <v>213</v>
      </c>
      <c r="G24" s="157" t="s">
        <v>193</v>
      </c>
      <c r="H24" s="157"/>
    </row>
    <row r="25" s="566" customFormat="true" ht="26.25" spans="1:8">
      <c r="A25" s="122" t="s">
        <v>26</v>
      </c>
      <c r="B25" s="597"/>
      <c r="C25" s="598"/>
      <c r="D25" s="599"/>
      <c r="E25" s="597"/>
      <c r="F25" s="583" t="s">
        <v>214</v>
      </c>
      <c r="G25" s="158" t="s">
        <v>215</v>
      </c>
      <c r="H25" s="157"/>
    </row>
    <row r="26" s="566" customFormat="true" ht="15.75" spans="1:8">
      <c r="A26" s="122" t="s">
        <v>27</v>
      </c>
      <c r="B26" s="597"/>
      <c r="C26" s="598"/>
      <c r="D26" s="599"/>
      <c r="E26" s="597"/>
      <c r="F26" s="607" t="s">
        <v>216</v>
      </c>
      <c r="G26" s="606" t="s">
        <v>193</v>
      </c>
      <c r="H26" s="157"/>
    </row>
    <row r="27" s="566" customFormat="true" ht="26.25" spans="1:8">
      <c r="A27" s="122" t="s">
        <v>28</v>
      </c>
      <c r="B27" s="597"/>
      <c r="C27" s="600">
        <v>79</v>
      </c>
      <c r="D27" s="599"/>
      <c r="E27" s="597"/>
      <c r="F27" s="583" t="s">
        <v>217</v>
      </c>
      <c r="G27" s="606" t="s">
        <v>193</v>
      </c>
      <c r="H27" s="157"/>
    </row>
    <row r="28" s="566" customFormat="true" ht="26.25" spans="1:8">
      <c r="A28" s="122" t="s">
        <v>29</v>
      </c>
      <c r="B28" s="597"/>
      <c r="C28" s="598"/>
      <c r="D28" s="599"/>
      <c r="E28" s="597">
        <v>2.1</v>
      </c>
      <c r="F28" s="583" t="s">
        <v>218</v>
      </c>
      <c r="G28" s="606" t="s">
        <v>193</v>
      </c>
      <c r="H28" s="157"/>
    </row>
    <row r="29" s="462" customFormat="true" ht="26.25" spans="1:8">
      <c r="A29" s="122" t="s">
        <v>30</v>
      </c>
      <c r="B29" s="597">
        <v>1</v>
      </c>
      <c r="C29" s="600">
        <v>118.8</v>
      </c>
      <c r="D29" s="599"/>
      <c r="E29" s="597"/>
      <c r="F29" s="583" t="s">
        <v>219</v>
      </c>
      <c r="G29" s="606" t="s">
        <v>193</v>
      </c>
      <c r="H29" s="157"/>
    </row>
    <row r="30" s="566" customFormat="true" ht="15.75" spans="1:8">
      <c r="A30" s="330" t="s">
        <v>31</v>
      </c>
      <c r="B30" s="601">
        <f>SUM(B31:B37)</f>
        <v>1</v>
      </c>
      <c r="C30" s="602">
        <f>SUM(C31:C37)</f>
        <v>40</v>
      </c>
      <c r="D30" s="601">
        <f>SUM(D31:D37)</f>
        <v>0</v>
      </c>
      <c r="E30" s="601">
        <f t="shared" ref="E30" si="4">SUM(E31:E37)</f>
        <v>2.9</v>
      </c>
      <c r="F30" s="157"/>
      <c r="G30" s="119"/>
      <c r="H30" s="157"/>
    </row>
    <row r="31" s="566" customFormat="true" ht="25.5" spans="1:8">
      <c r="A31" s="122" t="s">
        <v>32</v>
      </c>
      <c r="B31" s="597"/>
      <c r="C31" s="598"/>
      <c r="D31" s="599"/>
      <c r="E31" s="597"/>
      <c r="F31" s="157" t="s">
        <v>220</v>
      </c>
      <c r="G31" s="158" t="s">
        <v>193</v>
      </c>
      <c r="H31" s="608" t="s">
        <v>221</v>
      </c>
    </row>
    <row r="32" s="566" customFormat="true" ht="26.25" spans="1:8">
      <c r="A32" s="581" t="s">
        <v>222</v>
      </c>
      <c r="B32" s="597"/>
      <c r="C32" s="598"/>
      <c r="D32" s="599"/>
      <c r="E32" s="597"/>
      <c r="F32" s="583" t="s">
        <v>223</v>
      </c>
      <c r="G32" s="158" t="s">
        <v>190</v>
      </c>
      <c r="H32" s="157"/>
    </row>
    <row r="33" s="566" customFormat="true" ht="25.5" spans="1:8">
      <c r="A33" s="581" t="s">
        <v>224</v>
      </c>
      <c r="B33" s="597"/>
      <c r="C33" s="598"/>
      <c r="D33" s="599"/>
      <c r="E33" s="597"/>
      <c r="F33" s="583" t="s">
        <v>225</v>
      </c>
      <c r="G33" s="158" t="s">
        <v>190</v>
      </c>
      <c r="H33" s="157"/>
    </row>
    <row r="34" s="566" customFormat="true" ht="15.75" spans="1:8">
      <c r="A34" s="581" t="s">
        <v>226</v>
      </c>
      <c r="B34" s="597"/>
      <c r="C34" s="598"/>
      <c r="D34" s="599"/>
      <c r="E34" s="597"/>
      <c r="F34" s="583"/>
      <c r="G34" s="158" t="s">
        <v>193</v>
      </c>
      <c r="H34" s="157"/>
    </row>
    <row r="35" s="462" customFormat="true" ht="15.75" hidden="true" spans="1:8">
      <c r="A35" s="581" t="s">
        <v>227</v>
      </c>
      <c r="B35" s="597"/>
      <c r="C35" s="598"/>
      <c r="D35" s="599"/>
      <c r="E35" s="597"/>
      <c r="F35" s="157"/>
      <c r="G35" s="609"/>
      <c r="H35" s="157"/>
    </row>
    <row r="36" s="566" customFormat="true" ht="15.75" hidden="true" spans="1:8">
      <c r="A36" s="581" t="s">
        <v>228</v>
      </c>
      <c r="B36" s="597"/>
      <c r="C36" s="598"/>
      <c r="D36" s="599"/>
      <c r="E36" s="597"/>
      <c r="F36" s="157"/>
      <c r="G36" s="119"/>
      <c r="H36" s="157"/>
    </row>
    <row r="37" s="566" customFormat="true" ht="26.25" spans="1:8">
      <c r="A37" s="122" t="s">
        <v>33</v>
      </c>
      <c r="B37" s="597">
        <v>1</v>
      </c>
      <c r="C37" s="600">
        <v>40</v>
      </c>
      <c r="D37" s="599"/>
      <c r="E37" s="597">
        <v>2.9</v>
      </c>
      <c r="F37" s="583" t="s">
        <v>229</v>
      </c>
      <c r="G37" s="158" t="s">
        <v>190</v>
      </c>
      <c r="H37" s="157"/>
    </row>
    <row r="38" s="566" customFormat="true" ht="15.75" customHeight="true" spans="1:8">
      <c r="A38" s="330" t="s">
        <v>34</v>
      </c>
      <c r="B38" s="601">
        <f>SUM(B39:B46)</f>
        <v>0</v>
      </c>
      <c r="C38" s="602">
        <f>SUM(C39:C46)</f>
        <v>20</v>
      </c>
      <c r="D38" s="601">
        <f>SUM(D39:D46)</f>
        <v>0</v>
      </c>
      <c r="E38" s="601">
        <f t="shared" ref="E38" si="5">SUM(E39:E46)</f>
        <v>3.2</v>
      </c>
      <c r="F38" s="157"/>
      <c r="G38" s="119"/>
      <c r="H38" s="157"/>
    </row>
    <row r="39" s="566" customFormat="true" ht="15.75" spans="1:8">
      <c r="A39" s="122" t="s">
        <v>35</v>
      </c>
      <c r="B39" s="597"/>
      <c r="C39" s="598"/>
      <c r="D39" s="599"/>
      <c r="E39" s="597"/>
      <c r="F39" s="157" t="s">
        <v>220</v>
      </c>
      <c r="G39" s="158" t="s">
        <v>230</v>
      </c>
      <c r="H39" s="157"/>
    </row>
    <row r="40" s="566" customFormat="true" ht="15.75" spans="1:8">
      <c r="A40" s="122" t="s">
        <v>231</v>
      </c>
      <c r="B40" s="597"/>
      <c r="C40" s="603">
        <v>3</v>
      </c>
      <c r="D40" s="599"/>
      <c r="E40" s="597"/>
      <c r="F40" s="157"/>
      <c r="G40" s="158"/>
      <c r="H40" s="157"/>
    </row>
    <row r="41" s="566" customFormat="true" ht="15.75" spans="1:8">
      <c r="A41" s="581" t="s">
        <v>232</v>
      </c>
      <c r="B41" s="597"/>
      <c r="C41" s="598"/>
      <c r="D41" s="599"/>
      <c r="E41" s="597"/>
      <c r="F41" s="157"/>
      <c r="G41" s="158"/>
      <c r="H41" s="157"/>
    </row>
    <row r="42" s="566" customFormat="true" ht="15.75" spans="1:8">
      <c r="A42" s="581" t="s">
        <v>233</v>
      </c>
      <c r="B42" s="597"/>
      <c r="C42" s="598"/>
      <c r="D42" s="599"/>
      <c r="E42" s="597"/>
      <c r="F42" s="157"/>
      <c r="G42" s="158"/>
      <c r="H42" s="157"/>
    </row>
    <row r="43" s="566" customFormat="true" ht="25.5" spans="1:8">
      <c r="A43" s="122" t="s">
        <v>36</v>
      </c>
      <c r="B43" s="597"/>
      <c r="C43" s="598"/>
      <c r="D43" s="599"/>
      <c r="E43" s="597"/>
      <c r="F43" s="157" t="s">
        <v>220</v>
      </c>
      <c r="G43" s="158" t="s">
        <v>193</v>
      </c>
      <c r="H43" s="608" t="s">
        <v>221</v>
      </c>
    </row>
    <row r="44" s="462" customFormat="true" ht="25.5" spans="1:8">
      <c r="A44" s="122" t="s">
        <v>37</v>
      </c>
      <c r="B44" s="597"/>
      <c r="C44" s="600">
        <v>17</v>
      </c>
      <c r="D44" s="599"/>
      <c r="E44" s="597">
        <v>1.6</v>
      </c>
      <c r="F44" s="157" t="s">
        <v>220</v>
      </c>
      <c r="G44" s="158" t="s">
        <v>190</v>
      </c>
      <c r="H44" s="608" t="s">
        <v>221</v>
      </c>
    </row>
    <row r="45" s="566" customFormat="true" ht="25.5" spans="1:8">
      <c r="A45" s="122" t="s">
        <v>38</v>
      </c>
      <c r="B45" s="597"/>
      <c r="C45" s="598"/>
      <c r="D45" s="599"/>
      <c r="E45" s="597">
        <v>1.6</v>
      </c>
      <c r="F45" s="157" t="s">
        <v>220</v>
      </c>
      <c r="G45" s="158"/>
      <c r="H45" s="608" t="s">
        <v>221</v>
      </c>
    </row>
    <row r="46" s="566" customFormat="true" ht="15.75" spans="1:8">
      <c r="A46" s="122" t="s">
        <v>39</v>
      </c>
      <c r="B46" s="597"/>
      <c r="C46" s="598"/>
      <c r="D46" s="599"/>
      <c r="E46" s="597"/>
      <c r="F46" s="157" t="s">
        <v>220</v>
      </c>
      <c r="G46" s="158"/>
      <c r="H46" s="157"/>
    </row>
    <row r="47" s="566" customFormat="true" ht="15.75" spans="1:8">
      <c r="A47" s="330" t="s">
        <v>40</v>
      </c>
      <c r="B47" s="601">
        <f>SUM(B48:B54)</f>
        <v>0</v>
      </c>
      <c r="C47" s="602">
        <f>SUM(C48:C54)</f>
        <v>0</v>
      </c>
      <c r="D47" s="601">
        <f>SUM(D48:D54)</f>
        <v>0</v>
      </c>
      <c r="E47" s="601">
        <f t="shared" ref="E47" si="6">SUM(E48:E54)</f>
        <v>3.2</v>
      </c>
      <c r="F47" s="157"/>
      <c r="G47" s="583"/>
      <c r="H47" s="157"/>
    </row>
    <row r="48" s="566" customFormat="true" ht="25.5" spans="1:8">
      <c r="A48" s="122" t="s">
        <v>41</v>
      </c>
      <c r="B48" s="597"/>
      <c r="C48" s="598"/>
      <c r="D48" s="599"/>
      <c r="E48" s="597"/>
      <c r="F48" s="157" t="s">
        <v>220</v>
      </c>
      <c r="G48" s="158" t="s">
        <v>193</v>
      </c>
      <c r="H48" s="608" t="s">
        <v>221</v>
      </c>
    </row>
    <row r="49" s="566" customFormat="true" ht="15.75" spans="1:8">
      <c r="A49" s="122" t="s">
        <v>234</v>
      </c>
      <c r="B49" s="597"/>
      <c r="C49" s="598"/>
      <c r="D49" s="599"/>
      <c r="E49" s="597">
        <v>1.6</v>
      </c>
      <c r="F49" s="157"/>
      <c r="G49" s="158"/>
      <c r="H49" s="157"/>
    </row>
    <row r="50" s="566" customFormat="true" ht="15.75" spans="1:8">
      <c r="A50" s="396" t="s">
        <v>235</v>
      </c>
      <c r="B50" s="597"/>
      <c r="C50" s="598"/>
      <c r="D50" s="599"/>
      <c r="E50" s="597"/>
      <c r="F50" s="157" t="s">
        <v>220</v>
      </c>
      <c r="G50" s="158"/>
      <c r="H50" s="157"/>
    </row>
    <row r="51" s="566" customFormat="true" ht="25.5" spans="1:8">
      <c r="A51" s="122" t="s">
        <v>42</v>
      </c>
      <c r="B51" s="597"/>
      <c r="C51" s="598"/>
      <c r="D51" s="599"/>
      <c r="E51" s="597"/>
      <c r="F51" s="157" t="s">
        <v>220</v>
      </c>
      <c r="G51" s="158" t="s">
        <v>190</v>
      </c>
      <c r="H51" s="157"/>
    </row>
    <row r="52" s="462" customFormat="true" ht="25.5" spans="1:8">
      <c r="A52" s="122" t="s">
        <v>43</v>
      </c>
      <c r="B52" s="597"/>
      <c r="C52" s="598"/>
      <c r="D52" s="599"/>
      <c r="E52" s="597"/>
      <c r="F52" s="157" t="s">
        <v>220</v>
      </c>
      <c r="G52" s="158" t="s">
        <v>193</v>
      </c>
      <c r="H52" s="608" t="s">
        <v>221</v>
      </c>
    </row>
    <row r="53" s="566" customFormat="true" ht="15.75" spans="1:8">
      <c r="A53" s="122" t="s">
        <v>44</v>
      </c>
      <c r="B53" s="597"/>
      <c r="C53" s="598"/>
      <c r="D53" s="599"/>
      <c r="E53" s="597">
        <v>1.6</v>
      </c>
      <c r="F53" s="157" t="s">
        <v>220</v>
      </c>
      <c r="G53" s="158"/>
      <c r="H53" s="157"/>
    </row>
    <row r="54" s="566" customFormat="true" ht="15.75" spans="1:8">
      <c r="A54" s="122" t="s">
        <v>45</v>
      </c>
      <c r="B54" s="597"/>
      <c r="C54" s="598"/>
      <c r="D54" s="599"/>
      <c r="E54" s="597"/>
      <c r="F54" s="157" t="s">
        <v>220</v>
      </c>
      <c r="G54" s="158" t="s">
        <v>193</v>
      </c>
      <c r="H54" s="157"/>
    </row>
    <row r="55" s="566" customFormat="true" ht="15.75" spans="1:8">
      <c r="A55" s="330" t="s">
        <v>46</v>
      </c>
      <c r="B55" s="601">
        <f>SUM(B56:B61)</f>
        <v>3</v>
      </c>
      <c r="C55" s="602">
        <f>SUM(C56:C61)</f>
        <v>35.6</v>
      </c>
      <c r="D55" s="601">
        <f>SUM(D56:D61)</f>
        <v>3</v>
      </c>
      <c r="E55" s="601">
        <f t="shared" ref="E55" si="7">SUM(E56:E61)</f>
        <v>3.2</v>
      </c>
      <c r="F55" s="157"/>
      <c r="G55" s="610"/>
      <c r="H55" s="157"/>
    </row>
    <row r="56" s="566" customFormat="true" ht="26.25" spans="1:8">
      <c r="A56" s="122" t="s">
        <v>47</v>
      </c>
      <c r="B56" s="597"/>
      <c r="C56" s="598"/>
      <c r="D56" s="599"/>
      <c r="E56" s="597">
        <v>1.6</v>
      </c>
      <c r="F56" s="61" t="s">
        <v>236</v>
      </c>
      <c r="G56" s="158" t="s">
        <v>193</v>
      </c>
      <c r="H56" s="157"/>
    </row>
    <row r="57" s="566" customFormat="true" ht="26.25" spans="1:8">
      <c r="A57" s="122" t="s">
        <v>237</v>
      </c>
      <c r="B57" s="597">
        <v>2</v>
      </c>
      <c r="C57" s="598"/>
      <c r="D57" s="597">
        <v>1</v>
      </c>
      <c r="E57" s="597">
        <v>1.6</v>
      </c>
      <c r="F57" s="611" t="s">
        <v>238</v>
      </c>
      <c r="G57" s="158"/>
      <c r="H57" s="157"/>
    </row>
    <row r="58" s="462" customFormat="true" ht="26.25" spans="1:8">
      <c r="A58" s="122" t="s">
        <v>239</v>
      </c>
      <c r="B58" s="597"/>
      <c r="C58" s="598"/>
      <c r="D58" s="597"/>
      <c r="E58" s="597"/>
      <c r="F58" s="611" t="s">
        <v>240</v>
      </c>
      <c r="G58" s="158"/>
      <c r="H58" s="157"/>
    </row>
    <row r="59" s="462" customFormat="true" ht="26.25" spans="1:8">
      <c r="A59" s="122" t="s">
        <v>48</v>
      </c>
      <c r="B59" s="597">
        <v>1</v>
      </c>
      <c r="C59" s="600">
        <v>1</v>
      </c>
      <c r="D59" s="597">
        <v>1</v>
      </c>
      <c r="E59" s="597"/>
      <c r="F59" s="611" t="s">
        <v>241</v>
      </c>
      <c r="G59" s="158" t="s">
        <v>193</v>
      </c>
      <c r="H59" s="157"/>
    </row>
    <row r="60" s="566" customFormat="true" ht="31.5" customHeight="true" spans="1:8">
      <c r="A60" s="122" t="s">
        <v>49</v>
      </c>
      <c r="B60" s="597"/>
      <c r="C60" s="604">
        <v>34.6</v>
      </c>
      <c r="D60" s="597">
        <v>1</v>
      </c>
      <c r="E60" s="597"/>
      <c r="F60" s="583" t="s">
        <v>242</v>
      </c>
      <c r="G60" s="158" t="s">
        <v>193</v>
      </c>
      <c r="H60" s="157"/>
    </row>
    <row r="61" s="566" customFormat="true" ht="15.75" spans="1:8">
      <c r="A61" s="122" t="s">
        <v>50</v>
      </c>
      <c r="B61" s="597"/>
      <c r="C61" s="598"/>
      <c r="D61" s="599"/>
      <c r="E61" s="597"/>
      <c r="F61" s="157" t="s">
        <v>220</v>
      </c>
      <c r="G61" s="158" t="s">
        <v>193</v>
      </c>
      <c r="H61" s="157"/>
    </row>
    <row r="62" s="566" customFormat="true" ht="15.75" spans="1:8">
      <c r="A62" s="330" t="s">
        <v>51</v>
      </c>
      <c r="B62" s="601">
        <f>SUM(B63:B70)</f>
        <v>2</v>
      </c>
      <c r="C62" s="602">
        <f>SUM(C63:C70)</f>
        <v>81.8</v>
      </c>
      <c r="D62" s="601">
        <f>SUM(D63:D70)</f>
        <v>1</v>
      </c>
      <c r="E62" s="601">
        <f t="shared" ref="E62" si="8">SUM(E63:E70)</f>
        <v>3.2</v>
      </c>
      <c r="F62" s="157"/>
      <c r="G62" s="610"/>
      <c r="H62" s="157"/>
    </row>
    <row r="63" s="566" customFormat="true" ht="15.75" spans="1:8">
      <c r="A63" s="122" t="s">
        <v>52</v>
      </c>
      <c r="B63" s="597"/>
      <c r="C63" s="598"/>
      <c r="D63" s="599"/>
      <c r="E63" s="597"/>
      <c r="F63" s="157" t="s">
        <v>220</v>
      </c>
      <c r="G63" s="158" t="s">
        <v>193</v>
      </c>
      <c r="H63" s="157"/>
    </row>
    <row r="64" s="566" customFormat="true" ht="15.75" spans="1:8">
      <c r="A64" s="122" t="s">
        <v>243</v>
      </c>
      <c r="B64" s="597"/>
      <c r="C64" s="603">
        <v>30</v>
      </c>
      <c r="D64" s="599"/>
      <c r="E64" s="597"/>
      <c r="F64" s="157" t="s">
        <v>220</v>
      </c>
      <c r="G64" s="158" t="s">
        <v>193</v>
      </c>
      <c r="H64" s="157"/>
    </row>
    <row r="65" s="566" customFormat="true" ht="15.75" spans="1:8">
      <c r="A65" s="581" t="s">
        <v>244</v>
      </c>
      <c r="B65" s="597"/>
      <c r="C65" s="598"/>
      <c r="D65" s="599"/>
      <c r="E65" s="597">
        <v>1.6</v>
      </c>
      <c r="F65" s="157" t="s">
        <v>220</v>
      </c>
      <c r="G65" s="158" t="s">
        <v>193</v>
      </c>
      <c r="H65" s="157"/>
    </row>
    <row r="66" s="566" customFormat="true" ht="15.75" spans="1:8">
      <c r="A66" s="581" t="s">
        <v>245</v>
      </c>
      <c r="B66" s="597"/>
      <c r="C66" s="603">
        <v>2</v>
      </c>
      <c r="D66" s="599"/>
      <c r="E66" s="597"/>
      <c r="F66" s="157" t="s">
        <v>220</v>
      </c>
      <c r="G66" s="158" t="s">
        <v>193</v>
      </c>
      <c r="H66" s="157"/>
    </row>
    <row r="67" s="462" customFormat="true" ht="26.25" spans="1:8">
      <c r="A67" s="581" t="s">
        <v>246</v>
      </c>
      <c r="B67" s="597"/>
      <c r="C67" s="600">
        <v>4</v>
      </c>
      <c r="D67" s="599"/>
      <c r="E67" s="597"/>
      <c r="F67" s="157" t="s">
        <v>220</v>
      </c>
      <c r="G67" s="158" t="s">
        <v>247</v>
      </c>
      <c r="H67" s="157"/>
    </row>
    <row r="68" s="462" customFormat="true" ht="15.75" spans="1:8">
      <c r="A68" s="122" t="s">
        <v>53</v>
      </c>
      <c r="B68" s="597"/>
      <c r="C68" s="603">
        <v>10</v>
      </c>
      <c r="D68" s="599"/>
      <c r="E68" s="597"/>
      <c r="F68" s="157" t="s">
        <v>248</v>
      </c>
      <c r="G68" s="158" t="s">
        <v>249</v>
      </c>
      <c r="H68" s="157"/>
    </row>
    <row r="69" s="566" customFormat="true" ht="26.25" spans="1:8">
      <c r="A69" s="122" t="s">
        <v>54</v>
      </c>
      <c r="B69" s="597">
        <v>2</v>
      </c>
      <c r="C69" s="603">
        <v>14</v>
      </c>
      <c r="D69" s="599"/>
      <c r="E69" s="597">
        <v>1.6</v>
      </c>
      <c r="F69" s="157" t="s">
        <v>250</v>
      </c>
      <c r="G69" s="158" t="s">
        <v>251</v>
      </c>
      <c r="H69" s="157"/>
    </row>
    <row r="70" s="566" customFormat="true" ht="15.75" spans="1:8">
      <c r="A70" s="122" t="s">
        <v>55</v>
      </c>
      <c r="B70" s="597"/>
      <c r="C70" s="603">
        <v>21.8</v>
      </c>
      <c r="D70" s="597">
        <v>1</v>
      </c>
      <c r="E70" s="597"/>
      <c r="F70" s="157" t="s">
        <v>220</v>
      </c>
      <c r="G70" s="158" t="s">
        <v>193</v>
      </c>
      <c r="H70" s="157"/>
    </row>
    <row r="71" s="566" customFormat="true" ht="15.75" spans="1:8">
      <c r="A71" s="330" t="s">
        <v>56</v>
      </c>
      <c r="B71" s="601">
        <f>SUM(B72:B81)</f>
        <v>0</v>
      </c>
      <c r="C71" s="602">
        <f>SUM(C72:C81)</f>
        <v>196.9</v>
      </c>
      <c r="D71" s="601">
        <f>SUM(D72:D81)</f>
        <v>0</v>
      </c>
      <c r="E71" s="601">
        <f t="shared" ref="E71" si="9">SUM(E72:E81)</f>
        <v>3.2</v>
      </c>
      <c r="F71" s="157"/>
      <c r="G71" s="610"/>
      <c r="H71" s="157"/>
    </row>
    <row r="72" s="566" customFormat="true" ht="15.75" spans="1:8">
      <c r="A72" s="122" t="s">
        <v>57</v>
      </c>
      <c r="B72" s="597"/>
      <c r="C72" s="598"/>
      <c r="D72" s="599"/>
      <c r="E72" s="597"/>
      <c r="F72" s="157" t="s">
        <v>220</v>
      </c>
      <c r="G72" s="158" t="s">
        <v>190</v>
      </c>
      <c r="H72" s="157"/>
    </row>
    <row r="73" s="462" customFormat="true" ht="15.75" spans="1:8">
      <c r="A73" s="122" t="s">
        <v>252</v>
      </c>
      <c r="B73" s="597"/>
      <c r="C73" s="598"/>
      <c r="D73" s="599"/>
      <c r="E73" s="597"/>
      <c r="F73" s="157" t="s">
        <v>220</v>
      </c>
      <c r="G73" s="158"/>
      <c r="H73" s="157"/>
    </row>
    <row r="74" s="566" customFormat="true" ht="15.75" spans="1:8">
      <c r="A74" s="122" t="s">
        <v>253</v>
      </c>
      <c r="B74" s="597"/>
      <c r="C74" s="598"/>
      <c r="D74" s="599"/>
      <c r="E74" s="597"/>
      <c r="F74" s="157"/>
      <c r="G74" s="158"/>
      <c r="H74" s="157"/>
    </row>
    <row r="75" s="566" customFormat="true" ht="15.75" spans="1:8">
      <c r="A75" s="122" t="s">
        <v>254</v>
      </c>
      <c r="B75" s="597"/>
      <c r="C75" s="600">
        <v>49.7</v>
      </c>
      <c r="D75" s="599"/>
      <c r="E75" s="597">
        <v>1.6</v>
      </c>
      <c r="F75" s="157"/>
      <c r="G75" s="158"/>
      <c r="H75" s="157"/>
    </row>
    <row r="76" s="566" customFormat="true" ht="25.5" spans="1:8">
      <c r="A76" s="122" t="s">
        <v>58</v>
      </c>
      <c r="B76" s="597"/>
      <c r="C76" s="600">
        <v>20</v>
      </c>
      <c r="D76" s="599"/>
      <c r="E76" s="597">
        <v>1.6</v>
      </c>
      <c r="F76" s="157" t="s">
        <v>220</v>
      </c>
      <c r="G76" s="158" t="s">
        <v>190</v>
      </c>
      <c r="H76" s="157"/>
    </row>
    <row r="77" s="566" customFormat="true" ht="25.5" spans="1:8">
      <c r="A77" s="122" t="s">
        <v>59</v>
      </c>
      <c r="B77" s="597"/>
      <c r="C77" s="613">
        <v>81</v>
      </c>
      <c r="D77" s="599"/>
      <c r="E77" s="597"/>
      <c r="F77" s="157" t="s">
        <v>220</v>
      </c>
      <c r="G77" s="158" t="s">
        <v>190</v>
      </c>
      <c r="H77" s="157"/>
    </row>
    <row r="78" s="566" customFormat="true" ht="15.75" spans="1:8">
      <c r="A78" s="122" t="s">
        <v>60</v>
      </c>
      <c r="B78" s="597"/>
      <c r="C78" s="600">
        <v>10</v>
      </c>
      <c r="D78" s="599"/>
      <c r="E78" s="597"/>
      <c r="F78" s="157" t="s">
        <v>220</v>
      </c>
      <c r="G78" s="158" t="s">
        <v>193</v>
      </c>
      <c r="H78" s="157"/>
    </row>
    <row r="79" s="462" customFormat="true" ht="25.5" spans="1:8">
      <c r="A79" s="122" t="s">
        <v>61</v>
      </c>
      <c r="B79" s="597"/>
      <c r="C79" s="600">
        <v>9.5</v>
      </c>
      <c r="D79" s="599"/>
      <c r="E79" s="597"/>
      <c r="F79" s="157" t="s">
        <v>220</v>
      </c>
      <c r="G79" s="158" t="s">
        <v>230</v>
      </c>
      <c r="H79" s="157"/>
    </row>
    <row r="80" s="566" customFormat="true" ht="15.75" spans="1:8">
      <c r="A80" s="122" t="s">
        <v>62</v>
      </c>
      <c r="B80" s="597"/>
      <c r="C80" s="613">
        <v>11.7</v>
      </c>
      <c r="D80" s="599"/>
      <c r="E80" s="597"/>
      <c r="F80" s="157" t="s">
        <v>220</v>
      </c>
      <c r="G80" s="158" t="s">
        <v>193</v>
      </c>
      <c r="H80" s="157"/>
    </row>
    <row r="81" s="566" customFormat="true" ht="15.75" spans="1:8">
      <c r="A81" s="122" t="s">
        <v>63</v>
      </c>
      <c r="B81" s="597"/>
      <c r="C81" s="600">
        <v>15</v>
      </c>
      <c r="D81" s="599"/>
      <c r="E81" s="597"/>
      <c r="F81" s="157" t="s">
        <v>220</v>
      </c>
      <c r="G81" s="158" t="s">
        <v>193</v>
      </c>
      <c r="H81" s="157"/>
    </row>
    <row r="82" s="566" customFormat="true" ht="15.75" spans="1:8">
      <c r="A82" s="330" t="s">
        <v>64</v>
      </c>
      <c r="B82" s="601">
        <f>SUM(B83:B89)</f>
        <v>0</v>
      </c>
      <c r="C82" s="602">
        <f>SUM(C83:C89)</f>
        <v>60</v>
      </c>
      <c r="D82" s="601">
        <f>SUM(D83:D89)</f>
        <v>0</v>
      </c>
      <c r="E82" s="601">
        <f t="shared" ref="E82" si="10">SUM(E83:E89)</f>
        <v>3.2</v>
      </c>
      <c r="F82" s="157"/>
      <c r="G82" s="610"/>
      <c r="H82" s="157"/>
    </row>
    <row r="83" s="566" customFormat="true" ht="25.5" spans="1:8">
      <c r="A83" s="122" t="s">
        <v>65</v>
      </c>
      <c r="B83" s="597"/>
      <c r="C83" s="598"/>
      <c r="D83" s="599"/>
      <c r="E83" s="597"/>
      <c r="F83" s="157" t="s">
        <v>220</v>
      </c>
      <c r="G83" s="158" t="s">
        <v>193</v>
      </c>
      <c r="H83" s="608" t="s">
        <v>221</v>
      </c>
    </row>
    <row r="84" s="462" customFormat="true" ht="25.5" spans="1:8">
      <c r="A84" s="122" t="s">
        <v>255</v>
      </c>
      <c r="B84" s="597"/>
      <c r="C84" s="598"/>
      <c r="D84" s="599"/>
      <c r="E84" s="597">
        <v>1.6</v>
      </c>
      <c r="F84" s="583" t="s">
        <v>256</v>
      </c>
      <c r="G84" s="158" t="s">
        <v>230</v>
      </c>
      <c r="H84" s="157"/>
    </row>
    <row r="85" s="566" customFormat="true" ht="15.75" spans="1:8">
      <c r="A85" s="122" t="s">
        <v>257</v>
      </c>
      <c r="B85" s="597"/>
      <c r="C85" s="598"/>
      <c r="D85" s="599"/>
      <c r="E85" s="597">
        <v>1.6</v>
      </c>
      <c r="F85" s="157" t="s">
        <v>258</v>
      </c>
      <c r="G85" s="158" t="s">
        <v>193</v>
      </c>
      <c r="H85" s="157"/>
    </row>
    <row r="86" s="566" customFormat="true" ht="15.75" spans="1:8">
      <c r="A86" s="122" t="s">
        <v>259</v>
      </c>
      <c r="B86" s="597"/>
      <c r="C86" s="598"/>
      <c r="D86" s="599"/>
      <c r="E86" s="597"/>
      <c r="F86" s="157" t="s">
        <v>220</v>
      </c>
      <c r="G86" s="158" t="s">
        <v>193</v>
      </c>
      <c r="H86" s="157"/>
    </row>
    <row r="87" s="462" customFormat="true" ht="25.5" spans="1:8">
      <c r="A87" s="122" t="s">
        <v>66</v>
      </c>
      <c r="B87" s="597"/>
      <c r="C87" s="614">
        <v>6</v>
      </c>
      <c r="D87" s="599"/>
      <c r="E87" s="597"/>
      <c r="F87" s="157" t="s">
        <v>220</v>
      </c>
      <c r="G87" s="158" t="s">
        <v>260</v>
      </c>
      <c r="H87" s="157"/>
    </row>
    <row r="88" s="566" customFormat="true" ht="25.5" spans="1:8">
      <c r="A88" s="122" t="s">
        <v>67</v>
      </c>
      <c r="B88" s="597"/>
      <c r="C88" s="614">
        <v>48</v>
      </c>
      <c r="D88" s="599"/>
      <c r="E88" s="597"/>
      <c r="F88" s="157" t="s">
        <v>248</v>
      </c>
      <c r="G88" s="158" t="s">
        <v>261</v>
      </c>
      <c r="H88" s="157"/>
    </row>
    <row r="89" s="566" customFormat="true" ht="25.5" spans="1:8">
      <c r="A89" s="122" t="s">
        <v>68</v>
      </c>
      <c r="B89" s="597"/>
      <c r="C89" s="615">
        <v>6</v>
      </c>
      <c r="D89" s="599"/>
      <c r="E89" s="597"/>
      <c r="F89" s="157" t="s">
        <v>262</v>
      </c>
      <c r="G89" s="158" t="s">
        <v>193</v>
      </c>
      <c r="H89" s="608" t="s">
        <v>221</v>
      </c>
    </row>
    <row r="90" s="566" customFormat="true" ht="15.75" spans="1:8">
      <c r="A90" s="330" t="s">
        <v>69</v>
      </c>
      <c r="B90" s="601">
        <f>SUM(B91:B95)</f>
        <v>1</v>
      </c>
      <c r="C90" s="602">
        <f>SUM(C91:C95)</f>
        <v>0</v>
      </c>
      <c r="D90" s="601">
        <f>SUM(D91:D95)</f>
        <v>0</v>
      </c>
      <c r="E90" s="601">
        <f t="shared" ref="E90" si="11">SUM(E91:E95)</f>
        <v>1.6</v>
      </c>
      <c r="F90" s="157"/>
      <c r="G90" s="610"/>
      <c r="H90" s="157"/>
    </row>
    <row r="91" s="462" customFormat="true" ht="25.5" spans="1:8">
      <c r="A91" s="122" t="s">
        <v>70</v>
      </c>
      <c r="B91" s="597"/>
      <c r="C91" s="598"/>
      <c r="D91" s="599"/>
      <c r="E91" s="597"/>
      <c r="F91" s="157" t="s">
        <v>258</v>
      </c>
      <c r="G91" s="158" t="s">
        <v>193</v>
      </c>
      <c r="H91" s="608" t="s">
        <v>221</v>
      </c>
    </row>
    <row r="92" s="566" customFormat="true" ht="25.5" spans="1:8">
      <c r="A92" s="122" t="s">
        <v>263</v>
      </c>
      <c r="B92" s="597"/>
      <c r="C92" s="598"/>
      <c r="D92" s="599"/>
      <c r="E92" s="597"/>
      <c r="F92" s="157" t="s">
        <v>264</v>
      </c>
      <c r="G92" s="158" t="s">
        <v>230</v>
      </c>
      <c r="H92" s="157"/>
    </row>
    <row r="93" s="462" customFormat="true" ht="25.5" spans="1:8">
      <c r="A93" s="122" t="s">
        <v>71</v>
      </c>
      <c r="B93" s="597"/>
      <c r="C93" s="598"/>
      <c r="D93" s="599"/>
      <c r="E93" s="597">
        <v>1.6</v>
      </c>
      <c r="F93" s="157" t="s">
        <v>189</v>
      </c>
      <c r="G93" s="158" t="s">
        <v>230</v>
      </c>
      <c r="H93" s="608" t="s">
        <v>221</v>
      </c>
    </row>
    <row r="94" s="566" customFormat="true" ht="26.25" spans="1:8">
      <c r="A94" s="122" t="s">
        <v>72</v>
      </c>
      <c r="B94" s="597">
        <v>1</v>
      </c>
      <c r="C94" s="598"/>
      <c r="D94" s="599"/>
      <c r="E94" s="597"/>
      <c r="F94" s="583" t="s">
        <v>265</v>
      </c>
      <c r="G94" s="158" t="s">
        <v>193</v>
      </c>
      <c r="H94" s="157"/>
    </row>
    <row r="95" s="566" customFormat="true" ht="25.5" spans="1:8">
      <c r="A95" s="122" t="s">
        <v>73</v>
      </c>
      <c r="B95" s="597"/>
      <c r="C95" s="598"/>
      <c r="D95" s="599"/>
      <c r="E95" s="597"/>
      <c r="F95" s="157" t="s">
        <v>220</v>
      </c>
      <c r="G95" s="158" t="s">
        <v>193</v>
      </c>
      <c r="H95" s="608" t="s">
        <v>221</v>
      </c>
    </row>
    <row r="96" s="566" customFormat="true" ht="15.75" spans="1:8">
      <c r="A96" s="330" t="s">
        <v>74</v>
      </c>
      <c r="B96" s="601">
        <f>SUM(B97:B103)</f>
        <v>0</v>
      </c>
      <c r="C96" s="602">
        <f>SUM(C97:C103)</f>
        <v>102.24</v>
      </c>
      <c r="D96" s="601">
        <f>SUM(D97:D103)</f>
        <v>0</v>
      </c>
      <c r="E96" s="601">
        <f t="shared" ref="E96" si="12">SUM(E97:E103)</f>
        <v>5</v>
      </c>
      <c r="F96" s="157"/>
      <c r="G96" s="610"/>
      <c r="H96" s="157"/>
    </row>
    <row r="97" s="566" customFormat="true" ht="25.5" spans="1:8">
      <c r="A97" s="122" t="s">
        <v>75</v>
      </c>
      <c r="B97" s="597"/>
      <c r="C97" s="598"/>
      <c r="D97" s="599"/>
      <c r="E97" s="597"/>
      <c r="F97" s="157" t="s">
        <v>220</v>
      </c>
      <c r="G97" s="158" t="s">
        <v>230</v>
      </c>
      <c r="H97" s="608" t="s">
        <v>221</v>
      </c>
    </row>
    <row r="98" s="566" customFormat="true" ht="15.75" spans="1:8">
      <c r="A98" s="122" t="s">
        <v>266</v>
      </c>
      <c r="B98" s="597"/>
      <c r="C98" s="598"/>
      <c r="D98" s="599"/>
      <c r="E98" s="597">
        <v>1.6</v>
      </c>
      <c r="F98" s="157"/>
      <c r="G98" s="158"/>
      <c r="H98" s="157"/>
    </row>
    <row r="99" s="462" customFormat="true" ht="15.75" spans="1:8">
      <c r="A99" s="122" t="s">
        <v>267</v>
      </c>
      <c r="B99" s="597"/>
      <c r="C99" s="600">
        <v>4.9</v>
      </c>
      <c r="D99" s="599"/>
      <c r="E99" s="597"/>
      <c r="F99" s="157" t="s">
        <v>220</v>
      </c>
      <c r="G99" s="158"/>
      <c r="H99" s="157"/>
    </row>
    <row r="100" s="566" customFormat="true" ht="25.5" spans="1:8">
      <c r="A100" s="122" t="s">
        <v>268</v>
      </c>
      <c r="B100" s="597"/>
      <c r="C100" s="600">
        <v>3</v>
      </c>
      <c r="D100" s="599"/>
      <c r="E100" s="597">
        <v>1.8</v>
      </c>
      <c r="F100" s="157"/>
      <c r="G100" s="583" t="s">
        <v>230</v>
      </c>
      <c r="H100" s="157"/>
    </row>
    <row r="101" s="462" customFormat="true" ht="25.5" spans="1:8">
      <c r="A101" s="122" t="s">
        <v>76</v>
      </c>
      <c r="B101" s="597"/>
      <c r="C101" s="600">
        <v>25.4</v>
      </c>
      <c r="D101" s="599"/>
      <c r="E101" s="597"/>
      <c r="F101" s="157" t="s">
        <v>220</v>
      </c>
      <c r="G101" s="158" t="s">
        <v>193</v>
      </c>
      <c r="H101" s="608" t="s">
        <v>221</v>
      </c>
    </row>
    <row r="102" s="566" customFormat="true" ht="25.5" spans="1:8">
      <c r="A102" s="122" t="s">
        <v>77</v>
      </c>
      <c r="B102" s="597"/>
      <c r="C102" s="600">
        <v>29</v>
      </c>
      <c r="D102" s="599"/>
      <c r="E102" s="597">
        <v>1.6</v>
      </c>
      <c r="F102" s="157" t="s">
        <v>220</v>
      </c>
      <c r="G102" s="158" t="s">
        <v>193</v>
      </c>
      <c r="H102" s="608" t="s">
        <v>221</v>
      </c>
    </row>
    <row r="103" s="566" customFormat="true" ht="25.5" spans="1:8">
      <c r="A103" s="122" t="s">
        <v>78</v>
      </c>
      <c r="B103" s="597"/>
      <c r="C103" s="600">
        <v>39.94</v>
      </c>
      <c r="D103" s="599"/>
      <c r="E103" s="597"/>
      <c r="F103" s="157"/>
      <c r="G103" s="158" t="s">
        <v>230</v>
      </c>
      <c r="H103" s="157"/>
    </row>
    <row r="104" s="566" customFormat="true" ht="15.75" spans="1:8">
      <c r="A104" s="330" t="s">
        <v>79</v>
      </c>
      <c r="B104" s="601">
        <f>SUM(B105:B110)</f>
        <v>1</v>
      </c>
      <c r="C104" s="602">
        <f>SUM(C105:C110)</f>
        <v>30</v>
      </c>
      <c r="D104" s="601">
        <f>SUM(D105:D110)</f>
        <v>0</v>
      </c>
      <c r="E104" s="601">
        <f t="shared" ref="E104" si="13">SUM(E105:E110)</f>
        <v>3.2</v>
      </c>
      <c r="F104" s="157"/>
      <c r="G104" s="610"/>
      <c r="H104" s="157"/>
    </row>
    <row r="105" s="566" customFormat="true" ht="15.75" spans="1:8">
      <c r="A105" s="122" t="s">
        <v>80</v>
      </c>
      <c r="B105" s="597"/>
      <c r="C105" s="598"/>
      <c r="D105" s="599"/>
      <c r="E105" s="597"/>
      <c r="F105" s="157" t="s">
        <v>256</v>
      </c>
      <c r="G105" s="158" t="s">
        <v>193</v>
      </c>
      <c r="H105" s="157"/>
    </row>
    <row r="106" s="566" customFormat="true" ht="15.75" spans="1:8">
      <c r="A106" s="122" t="s">
        <v>269</v>
      </c>
      <c r="B106" s="597"/>
      <c r="C106" s="598"/>
      <c r="D106" s="599"/>
      <c r="E106" s="597"/>
      <c r="F106" s="157" t="s">
        <v>220</v>
      </c>
      <c r="G106" s="158"/>
      <c r="H106" s="157"/>
    </row>
    <row r="107" s="566" customFormat="true" ht="15.75" spans="1:8">
      <c r="A107" s="122" t="s">
        <v>270</v>
      </c>
      <c r="B107" s="597"/>
      <c r="C107" s="616">
        <v>2</v>
      </c>
      <c r="D107" s="599"/>
      <c r="E107" s="597"/>
      <c r="F107" s="157"/>
      <c r="G107" s="158"/>
      <c r="H107" s="157"/>
    </row>
    <row r="108" ht="15.75" spans="1:8">
      <c r="A108" s="122" t="s">
        <v>81</v>
      </c>
      <c r="B108" s="597"/>
      <c r="C108" s="616">
        <v>10</v>
      </c>
      <c r="D108" s="599"/>
      <c r="E108" s="597"/>
      <c r="F108" s="157" t="s">
        <v>220</v>
      </c>
      <c r="G108" s="158" t="s">
        <v>193</v>
      </c>
      <c r="H108" s="157"/>
    </row>
    <row r="109" ht="26.25" spans="1:8">
      <c r="A109" s="122" t="s">
        <v>82</v>
      </c>
      <c r="B109" s="597">
        <v>1</v>
      </c>
      <c r="C109" s="616">
        <v>8</v>
      </c>
      <c r="D109" s="599"/>
      <c r="E109" s="597">
        <v>1.6</v>
      </c>
      <c r="F109" s="157" t="s">
        <v>271</v>
      </c>
      <c r="G109" s="158" t="s">
        <v>272</v>
      </c>
      <c r="H109" s="157"/>
    </row>
    <row r="110" ht="15.75" spans="1:8">
      <c r="A110" s="122" t="s">
        <v>83</v>
      </c>
      <c r="B110" s="597"/>
      <c r="C110" s="616">
        <v>10</v>
      </c>
      <c r="D110" s="599"/>
      <c r="E110" s="597">
        <v>1.6</v>
      </c>
      <c r="F110" s="157" t="s">
        <v>220</v>
      </c>
      <c r="G110" s="158" t="s">
        <v>193</v>
      </c>
      <c r="H110" s="157"/>
    </row>
  </sheetData>
  <customSheetViews>
    <customSheetView guid="{40546AE0-6B6D-4AC1-BF36-7BDCA8DD176C}" showPageBreaks="true" printArea="true" view="pageBreakPreview">
      <selection activeCell="F37" sqref="F37"/>
      <pageMargins left="0.708661417322835" right="0.708661417322835" top="0.748031496062992" bottom="0.748031496062992" header="0.31496062992126" footer="0.31496062992126"/>
      <pageSetup paperSize="9" orientation="landscape"/>
      <headerFooter/>
    </customSheetView>
  </customSheetViews>
  <mergeCells count="9">
    <mergeCell ref="A2:H2"/>
    <mergeCell ref="G15:G18"/>
    <mergeCell ref="G39:G42"/>
    <mergeCell ref="G44:G46"/>
    <mergeCell ref="G48:G50"/>
    <mergeCell ref="G56:G58"/>
    <mergeCell ref="G72:G75"/>
    <mergeCell ref="G97:G99"/>
    <mergeCell ref="G105:G107"/>
  </mergeCells>
  <printOptions horizontalCentered="true"/>
  <pageMargins left="0.708661417322835" right="0.708661417322835" top="0.748031496062992" bottom="0.748031496062992" header="0.31496062992126" footer="0.31496062992126"/>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0"/>
  <sheetViews>
    <sheetView topLeftCell="A5" workbookViewId="0">
      <selection activeCell="A4" sqref="$A4:$XFD4"/>
    </sheetView>
  </sheetViews>
  <sheetFormatPr defaultColWidth="9" defaultRowHeight="13.5" outlineLevelCol="4"/>
  <cols>
    <col min="1" max="1" width="16.25" style="567" customWidth="true"/>
    <col min="2" max="2" width="24.625" style="568" customWidth="true"/>
    <col min="3" max="3" width="16" style="568" customWidth="true"/>
    <col min="4" max="4" width="37.5" style="569" customWidth="true"/>
    <col min="5" max="5" width="30.75" style="569" customWidth="true"/>
    <col min="6" max="16384" width="9" style="569"/>
  </cols>
  <sheetData>
    <row r="1" ht="18.75" spans="1:3">
      <c r="A1" s="570" t="s">
        <v>273</v>
      </c>
      <c r="B1" s="571"/>
      <c r="C1" s="571"/>
    </row>
    <row r="2" ht="32.25" customHeight="true" spans="1:5">
      <c r="A2" s="572" t="s">
        <v>179</v>
      </c>
      <c r="B2" s="572"/>
      <c r="C2" s="572"/>
      <c r="D2" s="572"/>
      <c r="E2" s="572"/>
    </row>
    <row r="3" ht="21.75" customHeight="true" spans="1:5">
      <c r="A3" s="113" t="s">
        <v>180</v>
      </c>
      <c r="B3" s="573" t="s">
        <v>274</v>
      </c>
      <c r="C3" s="574" t="s">
        <v>275</v>
      </c>
      <c r="D3" s="574" t="s">
        <v>276</v>
      </c>
      <c r="E3" s="588" t="s">
        <v>13</v>
      </c>
    </row>
    <row r="4" s="462" customFormat="true" ht="15.75" hidden="true" spans="1:5">
      <c r="A4" s="510" t="s">
        <v>188</v>
      </c>
      <c r="B4" s="575"/>
      <c r="C4" s="576"/>
      <c r="D4" s="577"/>
      <c r="E4" s="589"/>
    </row>
    <row r="5" s="566" customFormat="true" ht="15.75" spans="1:5">
      <c r="A5" s="330" t="s">
        <v>18</v>
      </c>
      <c r="B5" s="578"/>
      <c r="C5" s="79"/>
      <c r="D5" s="575"/>
      <c r="E5" s="112"/>
    </row>
    <row r="6" s="566" customFormat="true" ht="42" customHeight="true" spans="1:5">
      <c r="A6" s="122" t="s">
        <v>19</v>
      </c>
      <c r="B6" s="578" t="s">
        <v>277</v>
      </c>
      <c r="C6" s="579" t="s">
        <v>278</v>
      </c>
      <c r="D6" s="580" t="s">
        <v>279</v>
      </c>
      <c r="E6" s="580" t="s">
        <v>280</v>
      </c>
    </row>
    <row r="7" s="566" customFormat="true" ht="48" customHeight="true" spans="1:5">
      <c r="A7" s="581" t="s">
        <v>191</v>
      </c>
      <c r="B7" s="578" t="s">
        <v>281</v>
      </c>
      <c r="C7" s="579"/>
      <c r="D7" s="580" t="s">
        <v>282</v>
      </c>
      <c r="E7" s="580" t="s">
        <v>283</v>
      </c>
    </row>
    <row r="8" s="566" customFormat="true" ht="15.75" spans="1:5">
      <c r="A8" s="581" t="s">
        <v>194</v>
      </c>
      <c r="B8" s="578"/>
      <c r="C8" s="579"/>
      <c r="D8" s="582"/>
      <c r="E8" s="580" t="s">
        <v>284</v>
      </c>
    </row>
    <row r="9" s="566" customFormat="true" ht="15.75" hidden="true" spans="1:5">
      <c r="A9" s="581" t="s">
        <v>196</v>
      </c>
      <c r="B9" s="578"/>
      <c r="C9" s="579"/>
      <c r="D9" s="582"/>
      <c r="E9" s="582"/>
    </row>
    <row r="10" s="566" customFormat="true" ht="25.5" spans="1:5">
      <c r="A10" s="581" t="s">
        <v>198</v>
      </c>
      <c r="B10" s="578"/>
      <c r="C10" s="579"/>
      <c r="D10" s="582"/>
      <c r="E10" s="580" t="s">
        <v>285</v>
      </c>
    </row>
    <row r="11" s="566" customFormat="true" ht="15.75" spans="1:5">
      <c r="A11" s="581" t="s">
        <v>200</v>
      </c>
      <c r="B11" s="67"/>
      <c r="C11" s="579"/>
      <c r="D11" s="582"/>
      <c r="E11" s="580" t="s">
        <v>286</v>
      </c>
    </row>
    <row r="12" s="566" customFormat="true" ht="15.75" spans="1:5">
      <c r="A12" s="581" t="s">
        <v>202</v>
      </c>
      <c r="B12" s="583"/>
      <c r="C12" s="579"/>
      <c r="D12" s="582"/>
      <c r="E12" s="580" t="s">
        <v>286</v>
      </c>
    </row>
    <row r="13" s="462" customFormat="true" ht="15.75" spans="1:5">
      <c r="A13" s="581" t="s">
        <v>203</v>
      </c>
      <c r="B13" s="67"/>
      <c r="C13" s="584" t="s">
        <v>287</v>
      </c>
      <c r="D13" s="585"/>
      <c r="E13" s="585"/>
    </row>
    <row r="14" s="566" customFormat="true" ht="15.75" spans="1:5">
      <c r="A14" s="330" t="s">
        <v>20</v>
      </c>
      <c r="B14" s="67"/>
      <c r="C14" s="579"/>
      <c r="D14" s="580"/>
      <c r="E14" s="582"/>
    </row>
    <row r="15" s="566" customFormat="true" ht="51" customHeight="true" spans="1:5">
      <c r="A15" s="122" t="s">
        <v>21</v>
      </c>
      <c r="B15" s="578" t="s">
        <v>288</v>
      </c>
      <c r="C15" s="584" t="s">
        <v>289</v>
      </c>
      <c r="D15" s="580" t="s">
        <v>290</v>
      </c>
      <c r="E15" s="582"/>
    </row>
    <row r="16" s="566" customFormat="true" ht="15.75" spans="1:5">
      <c r="A16" s="122" t="s">
        <v>205</v>
      </c>
      <c r="B16" s="578" t="s">
        <v>281</v>
      </c>
      <c r="C16" s="584" t="s">
        <v>287</v>
      </c>
      <c r="D16" s="580" t="s">
        <v>291</v>
      </c>
      <c r="E16" s="582"/>
    </row>
    <row r="17" s="566" customFormat="true" ht="15.75" spans="1:5">
      <c r="A17" s="122" t="s">
        <v>206</v>
      </c>
      <c r="B17" s="67"/>
      <c r="C17" s="579"/>
      <c r="D17" s="580" t="s">
        <v>291</v>
      </c>
      <c r="E17" s="582"/>
    </row>
    <row r="18" s="566" customFormat="true" ht="15.75" spans="1:5">
      <c r="A18" s="122" t="s">
        <v>207</v>
      </c>
      <c r="B18" s="67"/>
      <c r="C18" s="579"/>
      <c r="D18" s="580" t="s">
        <v>291</v>
      </c>
      <c r="E18" s="582"/>
    </row>
    <row r="19" s="566" customFormat="true" ht="38.25" spans="1:5">
      <c r="A19" s="122" t="s">
        <v>22</v>
      </c>
      <c r="B19" s="67" t="s">
        <v>292</v>
      </c>
      <c r="C19" s="583"/>
      <c r="D19" s="580" t="s">
        <v>293</v>
      </c>
      <c r="E19" s="580" t="s">
        <v>294</v>
      </c>
    </row>
    <row r="20" s="566" customFormat="true" ht="26.25" spans="1:5">
      <c r="A20" s="122" t="s">
        <v>23</v>
      </c>
      <c r="B20" s="578" t="s">
        <v>295</v>
      </c>
      <c r="C20" s="584" t="s">
        <v>296</v>
      </c>
      <c r="D20" s="580" t="s">
        <v>297</v>
      </c>
      <c r="E20" s="580" t="s">
        <v>298</v>
      </c>
    </row>
    <row r="21" s="462" customFormat="true" ht="15.75" spans="1:5">
      <c r="A21" s="330" t="s">
        <v>24</v>
      </c>
      <c r="B21" s="578"/>
      <c r="C21" s="584"/>
      <c r="D21" s="585"/>
      <c r="E21" s="585"/>
    </row>
    <row r="22" s="566" customFormat="true" ht="38.25" spans="1:5">
      <c r="A22" s="122" t="s">
        <v>25</v>
      </c>
      <c r="B22" s="586" t="s">
        <v>299</v>
      </c>
      <c r="C22" s="583" t="s">
        <v>278</v>
      </c>
      <c r="D22" s="580" t="s">
        <v>300</v>
      </c>
      <c r="E22" s="580" t="s">
        <v>301</v>
      </c>
    </row>
    <row r="23" s="566" customFormat="true" ht="15.75" spans="1:5">
      <c r="A23" s="122" t="s">
        <v>210</v>
      </c>
      <c r="B23" s="578" t="s">
        <v>302</v>
      </c>
      <c r="C23" s="579"/>
      <c r="D23" s="580" t="s">
        <v>303</v>
      </c>
      <c r="E23" s="580" t="s">
        <v>294</v>
      </c>
    </row>
    <row r="24" s="566" customFormat="true" ht="15.75" spans="1:5">
      <c r="A24" s="581" t="s">
        <v>212</v>
      </c>
      <c r="B24" s="578"/>
      <c r="C24" s="579"/>
      <c r="D24" s="580" t="s">
        <v>291</v>
      </c>
      <c r="E24" s="582"/>
    </row>
    <row r="25" s="566" customFormat="true" ht="15.75" spans="1:5">
      <c r="A25" s="122" t="s">
        <v>26</v>
      </c>
      <c r="B25" s="578" t="s">
        <v>302</v>
      </c>
      <c r="C25" s="584" t="s">
        <v>287</v>
      </c>
      <c r="D25" s="580" t="s">
        <v>291</v>
      </c>
      <c r="E25" s="582"/>
    </row>
    <row r="26" s="566" customFormat="true" ht="15.75" spans="1:5">
      <c r="A26" s="122" t="s">
        <v>27</v>
      </c>
      <c r="B26" s="578" t="s">
        <v>302</v>
      </c>
      <c r="C26" s="579"/>
      <c r="D26" s="580" t="s">
        <v>297</v>
      </c>
      <c r="E26" s="580" t="s">
        <v>294</v>
      </c>
    </row>
    <row r="27" s="566" customFormat="true" ht="25.5" spans="1:5">
      <c r="A27" s="122" t="s">
        <v>28</v>
      </c>
      <c r="B27" s="586"/>
      <c r="C27" s="579"/>
      <c r="D27" s="580" t="s">
        <v>291</v>
      </c>
      <c r="E27" s="580" t="s">
        <v>304</v>
      </c>
    </row>
    <row r="28" s="566" customFormat="true" ht="25.5" spans="1:5">
      <c r="A28" s="122" t="s">
        <v>29</v>
      </c>
      <c r="B28" s="578"/>
      <c r="C28" s="579"/>
      <c r="D28" s="580" t="s">
        <v>303</v>
      </c>
      <c r="E28" s="580" t="s">
        <v>305</v>
      </c>
    </row>
    <row r="29" s="566" customFormat="true" ht="38.25" spans="1:5">
      <c r="A29" s="122" t="s">
        <v>30</v>
      </c>
      <c r="B29" s="578"/>
      <c r="C29" s="579"/>
      <c r="D29" s="580" t="s">
        <v>306</v>
      </c>
      <c r="E29" s="580" t="s">
        <v>307</v>
      </c>
    </row>
    <row r="30" s="462" customFormat="true" ht="15.75" spans="1:5">
      <c r="A30" s="330" t="s">
        <v>31</v>
      </c>
      <c r="B30" s="578"/>
      <c r="C30" s="584"/>
      <c r="D30" s="585"/>
      <c r="E30" s="585"/>
    </row>
    <row r="31" s="566" customFormat="true" ht="25.5" spans="1:5">
      <c r="A31" s="122" t="s">
        <v>32</v>
      </c>
      <c r="B31" s="578" t="s">
        <v>288</v>
      </c>
      <c r="C31" s="579" t="s">
        <v>308</v>
      </c>
      <c r="D31" s="580" t="s">
        <v>309</v>
      </c>
      <c r="E31" s="580" t="s">
        <v>286</v>
      </c>
    </row>
    <row r="32" s="566" customFormat="true" ht="15.75" spans="1:5">
      <c r="A32" s="581" t="s">
        <v>222</v>
      </c>
      <c r="B32" s="578"/>
      <c r="C32" s="587" t="s">
        <v>310</v>
      </c>
      <c r="D32" s="580" t="s">
        <v>291</v>
      </c>
      <c r="E32" s="580" t="s">
        <v>294</v>
      </c>
    </row>
    <row r="33" s="566" customFormat="true" ht="15.75" spans="1:5">
      <c r="A33" s="581" t="s">
        <v>224</v>
      </c>
      <c r="B33" s="67" t="s">
        <v>292</v>
      </c>
      <c r="C33" s="579"/>
      <c r="D33" s="580" t="s">
        <v>291</v>
      </c>
      <c r="E33" s="582"/>
    </row>
    <row r="34" s="566" customFormat="true" ht="15.75" hidden="true" spans="1:5">
      <c r="A34" s="581" t="s">
        <v>226</v>
      </c>
      <c r="B34" s="578"/>
      <c r="C34" s="579"/>
      <c r="D34" s="582"/>
      <c r="E34" s="582"/>
    </row>
    <row r="35" s="566" customFormat="true" ht="15.75" spans="1:5">
      <c r="A35" s="581" t="s">
        <v>227</v>
      </c>
      <c r="B35" s="578"/>
      <c r="C35" s="587" t="s">
        <v>310</v>
      </c>
      <c r="D35" s="580"/>
      <c r="E35" s="582"/>
    </row>
    <row r="36" s="462" customFormat="true" ht="15.75" hidden="true" spans="1:5">
      <c r="A36" s="581" t="s">
        <v>228</v>
      </c>
      <c r="B36" s="578"/>
      <c r="C36" s="586"/>
      <c r="D36" s="585"/>
      <c r="E36" s="585"/>
    </row>
    <row r="37" s="566" customFormat="true" ht="15.75" spans="1:5">
      <c r="A37" s="122" t="s">
        <v>33</v>
      </c>
      <c r="B37" s="578" t="s">
        <v>295</v>
      </c>
      <c r="C37" s="579"/>
      <c r="D37" s="580" t="s">
        <v>297</v>
      </c>
      <c r="E37" s="582"/>
    </row>
    <row r="38" s="566" customFormat="true" ht="15.75" spans="1:5">
      <c r="A38" s="330" t="s">
        <v>34</v>
      </c>
      <c r="B38" s="578"/>
      <c r="C38" s="579"/>
      <c r="D38" s="580"/>
      <c r="E38" s="582"/>
    </row>
    <row r="39" s="566" customFormat="true" ht="26.25" spans="1:5">
      <c r="A39" s="122" t="s">
        <v>35</v>
      </c>
      <c r="B39" s="578" t="s">
        <v>288</v>
      </c>
      <c r="C39" s="579" t="s">
        <v>311</v>
      </c>
      <c r="D39" s="582"/>
      <c r="E39" s="580" t="s">
        <v>312</v>
      </c>
    </row>
    <row r="40" s="566" customFormat="true" ht="15.75" spans="1:5">
      <c r="A40" s="122" t="s">
        <v>231</v>
      </c>
      <c r="B40" s="578"/>
      <c r="C40" s="579" t="s">
        <v>313</v>
      </c>
      <c r="D40" s="582"/>
      <c r="E40" s="582"/>
    </row>
    <row r="41" s="566" customFormat="true" ht="15.75" spans="1:5">
      <c r="A41" s="581" t="s">
        <v>232</v>
      </c>
      <c r="B41" s="578"/>
      <c r="C41" s="579" t="s">
        <v>310</v>
      </c>
      <c r="D41" s="580"/>
      <c r="E41" s="582"/>
    </row>
    <row r="42" s="566" customFormat="true" ht="15.75" spans="1:5">
      <c r="A42" s="581" t="s">
        <v>233</v>
      </c>
      <c r="B42" s="578"/>
      <c r="C42" s="579" t="s">
        <v>310</v>
      </c>
      <c r="D42" s="580"/>
      <c r="E42" s="582"/>
    </row>
    <row r="43" s="566" customFormat="true" ht="42" customHeight="true" spans="1:5">
      <c r="A43" s="122" t="s">
        <v>36</v>
      </c>
      <c r="B43" s="578" t="s">
        <v>295</v>
      </c>
      <c r="C43" s="579" t="s">
        <v>313</v>
      </c>
      <c r="D43" s="580" t="s">
        <v>314</v>
      </c>
      <c r="E43" s="582"/>
    </row>
    <row r="44" s="566" customFormat="true" ht="25.5" spans="1:5">
      <c r="A44" s="122" t="s">
        <v>37</v>
      </c>
      <c r="B44" s="67" t="s">
        <v>315</v>
      </c>
      <c r="C44" s="579" t="s">
        <v>316</v>
      </c>
      <c r="D44" s="580" t="s">
        <v>317</v>
      </c>
      <c r="E44" s="580" t="s">
        <v>318</v>
      </c>
    </row>
    <row r="45" s="462" customFormat="true" ht="25.5" spans="1:5">
      <c r="A45" s="122" t="s">
        <v>38</v>
      </c>
      <c r="B45" s="578"/>
      <c r="C45" s="579" t="s">
        <v>316</v>
      </c>
      <c r="D45" s="580" t="s">
        <v>319</v>
      </c>
      <c r="E45" s="580" t="s">
        <v>294</v>
      </c>
    </row>
    <row r="46" s="566" customFormat="true" ht="15.75" spans="1:5">
      <c r="A46" s="122" t="s">
        <v>39</v>
      </c>
      <c r="B46" s="67"/>
      <c r="C46" s="579" t="s">
        <v>316</v>
      </c>
      <c r="D46" s="580"/>
      <c r="E46" s="582"/>
    </row>
    <row r="47" s="566" customFormat="true" ht="15.75" spans="1:5">
      <c r="A47" s="330" t="s">
        <v>40</v>
      </c>
      <c r="B47" s="578"/>
      <c r="C47" s="584"/>
      <c r="D47" s="580"/>
      <c r="E47" s="582"/>
    </row>
    <row r="48" s="566" customFormat="true" ht="51" customHeight="true" spans="1:5">
      <c r="A48" s="122" t="s">
        <v>41</v>
      </c>
      <c r="B48" s="578" t="s">
        <v>320</v>
      </c>
      <c r="C48" s="579" t="s">
        <v>311</v>
      </c>
      <c r="D48" s="580" t="s">
        <v>321</v>
      </c>
      <c r="E48" s="580" t="s">
        <v>322</v>
      </c>
    </row>
    <row r="49" s="566" customFormat="true" ht="25.5" spans="1:5">
      <c r="A49" s="122" t="s">
        <v>234</v>
      </c>
      <c r="B49" s="578"/>
      <c r="C49" s="584"/>
      <c r="D49" s="580" t="s">
        <v>323</v>
      </c>
      <c r="E49" s="582"/>
    </row>
    <row r="50" s="566" customFormat="true" ht="41.1" customHeight="true" spans="1:5">
      <c r="A50" s="396" t="s">
        <v>235</v>
      </c>
      <c r="B50" s="578"/>
      <c r="C50" s="579"/>
      <c r="D50" s="580" t="s">
        <v>324</v>
      </c>
      <c r="E50" s="580" t="s">
        <v>294</v>
      </c>
    </row>
    <row r="51" s="566" customFormat="true" ht="15.75" spans="1:5">
      <c r="A51" s="122" t="s">
        <v>42</v>
      </c>
      <c r="B51" s="578" t="s">
        <v>302</v>
      </c>
      <c r="C51" s="579" t="s">
        <v>310</v>
      </c>
      <c r="D51" s="580" t="s">
        <v>291</v>
      </c>
      <c r="E51" s="580" t="s">
        <v>294</v>
      </c>
    </row>
    <row r="52" s="566" customFormat="true" ht="25.5" spans="1:5">
      <c r="A52" s="122" t="s">
        <v>43</v>
      </c>
      <c r="B52" s="578" t="s">
        <v>325</v>
      </c>
      <c r="C52" s="579"/>
      <c r="D52" s="580" t="s">
        <v>317</v>
      </c>
      <c r="E52" s="580" t="s">
        <v>326</v>
      </c>
    </row>
    <row r="53" s="462" customFormat="true" ht="15.75" spans="1:5">
      <c r="A53" s="122" t="s">
        <v>44</v>
      </c>
      <c r="B53" s="578" t="s">
        <v>302</v>
      </c>
      <c r="C53" s="584"/>
      <c r="D53" s="580" t="s">
        <v>291</v>
      </c>
      <c r="E53" s="580" t="s">
        <v>294</v>
      </c>
    </row>
    <row r="54" s="566" customFormat="true" ht="41.1" customHeight="true" spans="1:5">
      <c r="A54" s="122" t="s">
        <v>45</v>
      </c>
      <c r="B54" s="67"/>
      <c r="C54" s="579"/>
      <c r="D54" s="580" t="s">
        <v>327</v>
      </c>
      <c r="E54" s="580" t="s">
        <v>294</v>
      </c>
    </row>
    <row r="55" s="566" customFormat="true" ht="15.75" spans="1:5">
      <c r="A55" s="330" t="s">
        <v>46</v>
      </c>
      <c r="B55" s="578"/>
      <c r="C55" s="579"/>
      <c r="D55" s="580"/>
      <c r="E55" s="582"/>
    </row>
    <row r="56" s="566" customFormat="true" ht="51.75" spans="1:5">
      <c r="A56" s="122" t="s">
        <v>47</v>
      </c>
      <c r="B56" s="586" t="s">
        <v>328</v>
      </c>
      <c r="C56" s="579" t="s">
        <v>329</v>
      </c>
      <c r="D56" s="580" t="s">
        <v>291</v>
      </c>
      <c r="E56" s="580" t="s">
        <v>330</v>
      </c>
    </row>
    <row r="57" s="566" customFormat="true" ht="15.75" spans="1:5">
      <c r="A57" s="122" t="s">
        <v>237</v>
      </c>
      <c r="B57" s="578"/>
      <c r="C57" s="579"/>
      <c r="D57" s="580" t="s">
        <v>291</v>
      </c>
      <c r="E57" s="580" t="s">
        <v>286</v>
      </c>
    </row>
    <row r="58" s="566" customFormat="true" ht="15.75" hidden="true" spans="1:5">
      <c r="A58" s="122" t="s">
        <v>239</v>
      </c>
      <c r="B58" s="578"/>
      <c r="C58" s="579"/>
      <c r="D58" s="582"/>
      <c r="E58" s="582"/>
    </row>
    <row r="59" s="566" customFormat="true" ht="15.75" spans="1:5">
      <c r="A59" s="122" t="s">
        <v>48</v>
      </c>
      <c r="B59" s="578"/>
      <c r="C59" s="579"/>
      <c r="D59" s="580" t="s">
        <v>291</v>
      </c>
      <c r="E59" s="580" t="s">
        <v>294</v>
      </c>
    </row>
    <row r="60" s="462" customFormat="true" ht="15.75" spans="1:5">
      <c r="A60" s="122" t="s">
        <v>49</v>
      </c>
      <c r="B60" s="578" t="s">
        <v>281</v>
      </c>
      <c r="C60" s="579"/>
      <c r="D60" s="580" t="s">
        <v>291</v>
      </c>
      <c r="E60" s="580" t="s">
        <v>294</v>
      </c>
    </row>
    <row r="61" s="462" customFormat="true" ht="15.75" spans="1:5">
      <c r="A61" s="122" t="s">
        <v>50</v>
      </c>
      <c r="B61" s="578"/>
      <c r="C61" s="584"/>
      <c r="D61" s="580" t="s">
        <v>303</v>
      </c>
      <c r="E61" s="580" t="s">
        <v>286</v>
      </c>
    </row>
    <row r="62" s="566" customFormat="true" ht="15.75" spans="1:5">
      <c r="A62" s="330" t="s">
        <v>51</v>
      </c>
      <c r="B62" s="67"/>
      <c r="C62" s="579"/>
      <c r="D62" s="580"/>
      <c r="E62" s="582"/>
    </row>
    <row r="63" s="566" customFormat="true" ht="63" customHeight="true" spans="1:5">
      <c r="A63" s="122" t="s">
        <v>52</v>
      </c>
      <c r="B63" s="586" t="s">
        <v>328</v>
      </c>
      <c r="C63" s="579" t="s">
        <v>331</v>
      </c>
      <c r="D63" s="580" t="s">
        <v>291</v>
      </c>
      <c r="E63" s="580" t="s">
        <v>332</v>
      </c>
    </row>
    <row r="64" s="566" customFormat="true" ht="15.75" spans="1:5">
      <c r="A64" s="122" t="s">
        <v>243</v>
      </c>
      <c r="B64" s="578"/>
      <c r="C64" s="579"/>
      <c r="D64" s="580" t="s">
        <v>291</v>
      </c>
      <c r="E64" s="580" t="s">
        <v>294</v>
      </c>
    </row>
    <row r="65" s="566" customFormat="true" ht="15.75" spans="1:5">
      <c r="A65" s="581" t="s">
        <v>244</v>
      </c>
      <c r="B65" s="586"/>
      <c r="C65" s="579" t="s">
        <v>310</v>
      </c>
      <c r="D65" s="580" t="s">
        <v>291</v>
      </c>
      <c r="E65" s="580" t="s">
        <v>294</v>
      </c>
    </row>
    <row r="66" s="566" customFormat="true" ht="15.75" spans="1:5">
      <c r="A66" s="581" t="s">
        <v>245</v>
      </c>
      <c r="B66" s="578" t="s">
        <v>281</v>
      </c>
      <c r="C66" s="579"/>
      <c r="D66" s="580"/>
      <c r="E66" s="580" t="s">
        <v>294</v>
      </c>
    </row>
    <row r="67" s="566" customFormat="true" ht="15.75" spans="1:5">
      <c r="A67" s="581" t="s">
        <v>246</v>
      </c>
      <c r="B67" s="578"/>
      <c r="C67" s="579"/>
      <c r="D67" s="580" t="s">
        <v>303</v>
      </c>
      <c r="E67" s="580" t="s">
        <v>294</v>
      </c>
    </row>
    <row r="68" s="566" customFormat="true" ht="56.1" customHeight="true" spans="1:5">
      <c r="A68" s="122" t="s">
        <v>53</v>
      </c>
      <c r="B68" s="578"/>
      <c r="C68" s="579"/>
      <c r="D68" s="580"/>
      <c r="E68" s="580" t="s">
        <v>333</v>
      </c>
    </row>
    <row r="69" s="462" customFormat="true" ht="38.25" spans="1:5">
      <c r="A69" s="122" t="s">
        <v>54</v>
      </c>
      <c r="B69" s="578"/>
      <c r="C69" s="579" t="s">
        <v>310</v>
      </c>
      <c r="D69" s="580"/>
      <c r="E69" s="580" t="s">
        <v>334</v>
      </c>
    </row>
    <row r="70" s="462" customFormat="true" ht="15.75" spans="1:5">
      <c r="A70" s="122" t="s">
        <v>55</v>
      </c>
      <c r="B70" s="578"/>
      <c r="C70" s="584"/>
      <c r="D70" s="580" t="s">
        <v>291</v>
      </c>
      <c r="E70" s="585"/>
    </row>
    <row r="71" s="566" customFormat="true" ht="15.75" spans="1:5">
      <c r="A71" s="330" t="s">
        <v>56</v>
      </c>
      <c r="B71" s="67"/>
      <c r="C71" s="579"/>
      <c r="D71" s="580"/>
      <c r="E71" s="582"/>
    </row>
    <row r="72" s="566" customFormat="true" ht="38.25" spans="1:5">
      <c r="A72" s="122" t="s">
        <v>57</v>
      </c>
      <c r="B72" s="586" t="s">
        <v>335</v>
      </c>
      <c r="C72" s="579" t="s">
        <v>331</v>
      </c>
      <c r="D72" s="580" t="s">
        <v>291</v>
      </c>
      <c r="E72" s="580" t="s">
        <v>301</v>
      </c>
    </row>
    <row r="73" s="566" customFormat="true" ht="15.75" spans="1:5">
      <c r="A73" s="122" t="s">
        <v>252</v>
      </c>
      <c r="B73" s="578" t="s">
        <v>302</v>
      </c>
      <c r="C73" s="579"/>
      <c r="D73" s="580" t="s">
        <v>303</v>
      </c>
      <c r="E73" s="582"/>
    </row>
    <row r="74" s="566" customFormat="true" ht="15.75" spans="1:5">
      <c r="A74" s="122" t="s">
        <v>253</v>
      </c>
      <c r="B74" s="578" t="s">
        <v>302</v>
      </c>
      <c r="C74" s="579"/>
      <c r="D74" s="580" t="s">
        <v>291</v>
      </c>
      <c r="E74" s="580" t="s">
        <v>336</v>
      </c>
    </row>
    <row r="75" s="462" customFormat="true" ht="25.5" spans="1:5">
      <c r="A75" s="122" t="s">
        <v>254</v>
      </c>
      <c r="B75" s="578" t="s">
        <v>337</v>
      </c>
      <c r="C75" s="579"/>
      <c r="D75" s="580" t="s">
        <v>291</v>
      </c>
      <c r="E75" s="582"/>
    </row>
    <row r="76" s="566" customFormat="true" ht="25.5" spans="1:5">
      <c r="A76" s="122" t="s">
        <v>58</v>
      </c>
      <c r="B76" s="578" t="s">
        <v>337</v>
      </c>
      <c r="C76" s="579"/>
      <c r="D76" s="580" t="s">
        <v>303</v>
      </c>
      <c r="E76" s="582"/>
    </row>
    <row r="77" s="566" customFormat="true" ht="15.75" spans="1:5">
      <c r="A77" s="122" t="s">
        <v>59</v>
      </c>
      <c r="B77" s="578"/>
      <c r="C77" s="579"/>
      <c r="D77" s="580" t="s">
        <v>291</v>
      </c>
      <c r="E77" s="580" t="s">
        <v>338</v>
      </c>
    </row>
    <row r="78" s="566" customFormat="true" ht="15.75" spans="1:5">
      <c r="A78" s="122" t="s">
        <v>60</v>
      </c>
      <c r="B78" s="578" t="s">
        <v>302</v>
      </c>
      <c r="C78" s="579" t="s">
        <v>310</v>
      </c>
      <c r="D78" s="580" t="s">
        <v>291</v>
      </c>
      <c r="E78" s="582"/>
    </row>
    <row r="79" s="566" customFormat="true" ht="31.5" customHeight="true" spans="1:5">
      <c r="A79" s="122" t="s">
        <v>61</v>
      </c>
      <c r="B79" s="578"/>
      <c r="C79" s="579"/>
      <c r="D79" s="580" t="s">
        <v>291</v>
      </c>
      <c r="E79" s="580" t="s">
        <v>339</v>
      </c>
    </row>
    <row r="80" s="566" customFormat="true" ht="15.75" spans="1:5">
      <c r="A80" s="122" t="s">
        <v>62</v>
      </c>
      <c r="B80" s="578" t="s">
        <v>302</v>
      </c>
      <c r="C80" s="579"/>
      <c r="D80" s="580" t="s">
        <v>291</v>
      </c>
      <c r="E80" s="580" t="s">
        <v>294</v>
      </c>
    </row>
    <row r="81" s="462" customFormat="true" ht="39" spans="1:5">
      <c r="A81" s="122" t="s">
        <v>63</v>
      </c>
      <c r="B81" s="578" t="s">
        <v>302</v>
      </c>
      <c r="C81" s="579" t="s">
        <v>310</v>
      </c>
      <c r="D81" s="580" t="s">
        <v>291</v>
      </c>
      <c r="E81" s="580" t="s">
        <v>340</v>
      </c>
    </row>
    <row r="82" s="566" customFormat="true" ht="15.75" spans="1:5">
      <c r="A82" s="330" t="s">
        <v>64</v>
      </c>
      <c r="B82" s="67"/>
      <c r="C82" s="584"/>
      <c r="D82" s="580"/>
      <c r="E82" s="582"/>
    </row>
    <row r="83" s="566" customFormat="true" ht="51" spans="1:5">
      <c r="A83" s="122" t="s">
        <v>65</v>
      </c>
      <c r="B83" s="586" t="s">
        <v>288</v>
      </c>
      <c r="C83" s="579" t="s">
        <v>341</v>
      </c>
      <c r="D83" s="580" t="s">
        <v>317</v>
      </c>
      <c r="E83" s="580" t="s">
        <v>342</v>
      </c>
    </row>
    <row r="84" s="566" customFormat="true" ht="25.5" spans="1:5">
      <c r="A84" s="122" t="s">
        <v>255</v>
      </c>
      <c r="B84" s="578"/>
      <c r="C84" s="579" t="s">
        <v>310</v>
      </c>
      <c r="D84" s="580" t="s">
        <v>317</v>
      </c>
      <c r="E84" s="580" t="s">
        <v>343</v>
      </c>
    </row>
    <row r="85" s="566" customFormat="true" ht="25.5" spans="1:5">
      <c r="A85" s="122" t="s">
        <v>257</v>
      </c>
      <c r="B85" s="578"/>
      <c r="C85" s="579" t="s">
        <v>310</v>
      </c>
      <c r="D85" s="580" t="s">
        <v>317</v>
      </c>
      <c r="E85" s="582"/>
    </row>
    <row r="86" s="462" customFormat="true" ht="25.5" spans="1:5">
      <c r="A86" s="122" t="s">
        <v>259</v>
      </c>
      <c r="B86" s="578"/>
      <c r="C86" s="584"/>
      <c r="D86" s="580" t="s">
        <v>317</v>
      </c>
      <c r="E86" s="580" t="s">
        <v>294</v>
      </c>
    </row>
    <row r="87" s="566" customFormat="true" ht="15.75" spans="1:5">
      <c r="A87" s="122" t="s">
        <v>66</v>
      </c>
      <c r="B87" s="578" t="s">
        <v>292</v>
      </c>
      <c r="C87" s="579"/>
      <c r="D87" s="580" t="s">
        <v>291</v>
      </c>
      <c r="E87" s="580" t="s">
        <v>344</v>
      </c>
    </row>
    <row r="88" s="566" customFormat="true" ht="65.1" customHeight="true" spans="1:5">
      <c r="A88" s="122" t="s">
        <v>67</v>
      </c>
      <c r="B88" s="578"/>
      <c r="C88" s="579"/>
      <c r="D88" s="580" t="s">
        <v>297</v>
      </c>
      <c r="E88" s="580" t="s">
        <v>345</v>
      </c>
    </row>
    <row r="89" s="462" customFormat="true" ht="25.5" spans="1:5">
      <c r="A89" s="122" t="s">
        <v>68</v>
      </c>
      <c r="B89" s="578"/>
      <c r="C89" s="584"/>
      <c r="D89" s="580" t="s">
        <v>317</v>
      </c>
      <c r="E89" s="585"/>
    </row>
    <row r="90" s="566" customFormat="true" ht="15.75" spans="1:5">
      <c r="A90" s="330" t="s">
        <v>69</v>
      </c>
      <c r="B90" s="67"/>
      <c r="C90" s="579"/>
      <c r="D90" s="580"/>
      <c r="E90" s="582"/>
    </row>
    <row r="91" s="566" customFormat="true" ht="63.75" spans="1:5">
      <c r="A91" s="122" t="s">
        <v>70</v>
      </c>
      <c r="B91" s="586" t="s">
        <v>328</v>
      </c>
      <c r="C91" s="579" t="s">
        <v>346</v>
      </c>
      <c r="D91" s="580" t="s">
        <v>347</v>
      </c>
      <c r="E91" s="580" t="s">
        <v>348</v>
      </c>
    </row>
    <row r="92" s="566" customFormat="true" ht="39" customHeight="true" spans="1:5">
      <c r="A92" s="122" t="s">
        <v>263</v>
      </c>
      <c r="B92" s="586"/>
      <c r="C92" s="579"/>
      <c r="D92" s="580" t="s">
        <v>349</v>
      </c>
      <c r="E92" s="582"/>
    </row>
    <row r="93" s="566" customFormat="true" ht="25.5" spans="1:5">
      <c r="A93" s="122" t="s">
        <v>71</v>
      </c>
      <c r="B93" s="578"/>
      <c r="C93" s="579" t="s">
        <v>310</v>
      </c>
      <c r="D93" s="580" t="s">
        <v>317</v>
      </c>
      <c r="E93" s="582"/>
    </row>
    <row r="94" s="462" customFormat="true" ht="25.5" spans="1:5">
      <c r="A94" s="122" t="s">
        <v>72</v>
      </c>
      <c r="B94" s="578"/>
      <c r="C94" s="579"/>
      <c r="D94" s="580" t="s">
        <v>350</v>
      </c>
      <c r="E94" s="580" t="s">
        <v>351</v>
      </c>
    </row>
    <row r="95" s="566" customFormat="true" ht="38.25" spans="1:5">
      <c r="A95" s="122" t="s">
        <v>73</v>
      </c>
      <c r="B95" s="578"/>
      <c r="C95" s="579"/>
      <c r="D95" s="580" t="s">
        <v>352</v>
      </c>
      <c r="E95" s="580" t="s">
        <v>353</v>
      </c>
    </row>
    <row r="96" s="462" customFormat="true" ht="15.75" spans="1:5">
      <c r="A96" s="330" t="s">
        <v>74</v>
      </c>
      <c r="B96" s="578"/>
      <c r="C96" s="584"/>
      <c r="D96" s="585"/>
      <c r="E96" s="585"/>
    </row>
    <row r="97" s="566" customFormat="true" ht="38.25" spans="1:5">
      <c r="A97" s="122" t="s">
        <v>75</v>
      </c>
      <c r="B97" s="586" t="s">
        <v>335</v>
      </c>
      <c r="C97" s="579" t="s">
        <v>331</v>
      </c>
      <c r="D97" s="580" t="s">
        <v>349</v>
      </c>
      <c r="E97" s="580" t="s">
        <v>354</v>
      </c>
    </row>
    <row r="98" s="566" customFormat="true" ht="15.75" spans="1:5">
      <c r="A98" s="122" t="s">
        <v>266</v>
      </c>
      <c r="B98" s="578"/>
      <c r="C98" s="579"/>
      <c r="D98" s="580"/>
      <c r="E98" s="582"/>
    </row>
    <row r="99" s="566" customFormat="true" ht="15.75" spans="1:5">
      <c r="A99" s="122" t="s">
        <v>267</v>
      </c>
      <c r="B99" s="578"/>
      <c r="C99" s="579" t="s">
        <v>310</v>
      </c>
      <c r="D99" s="580"/>
      <c r="E99" s="580" t="s">
        <v>286</v>
      </c>
    </row>
    <row r="100" s="566" customFormat="true" ht="15.75" spans="1:5">
      <c r="A100" s="122" t="s">
        <v>268</v>
      </c>
      <c r="B100" s="586"/>
      <c r="C100" s="579" t="s">
        <v>310</v>
      </c>
      <c r="D100" s="580" t="s">
        <v>291</v>
      </c>
      <c r="E100" s="582"/>
    </row>
    <row r="101" s="566" customFormat="true" ht="51.75" customHeight="true" spans="1:5">
      <c r="A101" s="122" t="s">
        <v>76</v>
      </c>
      <c r="B101" s="578"/>
      <c r="C101" s="579" t="s">
        <v>310</v>
      </c>
      <c r="D101" s="580" t="s">
        <v>355</v>
      </c>
      <c r="E101" s="582"/>
    </row>
    <row r="102" s="462" customFormat="true" ht="39" customHeight="true" spans="1:5">
      <c r="A102" s="122" t="s">
        <v>77</v>
      </c>
      <c r="B102" s="578"/>
      <c r="C102" s="579" t="s">
        <v>316</v>
      </c>
      <c r="D102" s="580" t="s">
        <v>349</v>
      </c>
      <c r="E102" s="580" t="s">
        <v>356</v>
      </c>
    </row>
    <row r="103" s="566" customFormat="true" ht="15.75" spans="1:5">
      <c r="A103" s="122" t="s">
        <v>78</v>
      </c>
      <c r="B103" s="578"/>
      <c r="C103" s="579"/>
      <c r="D103" s="580" t="s">
        <v>303</v>
      </c>
      <c r="E103" s="582"/>
    </row>
    <row r="104" s="462" customFormat="true" ht="15.75" spans="1:5">
      <c r="A104" s="330" t="s">
        <v>79</v>
      </c>
      <c r="B104" s="578"/>
      <c r="C104" s="584"/>
      <c r="D104" s="585"/>
      <c r="E104" s="585"/>
    </row>
    <row r="105" s="566" customFormat="true" ht="66" customHeight="true" spans="1:5">
      <c r="A105" s="122" t="s">
        <v>80</v>
      </c>
      <c r="B105" s="578" t="s">
        <v>357</v>
      </c>
      <c r="C105" s="579" t="s">
        <v>278</v>
      </c>
      <c r="D105" s="580" t="s">
        <v>291</v>
      </c>
      <c r="E105" s="580" t="s">
        <v>358</v>
      </c>
    </row>
    <row r="106" s="566" customFormat="true" ht="15.75" spans="1:5">
      <c r="A106" s="122" t="s">
        <v>269</v>
      </c>
      <c r="B106" s="578"/>
      <c r="C106" s="579"/>
      <c r="D106" s="580" t="s">
        <v>291</v>
      </c>
      <c r="E106" s="580" t="s">
        <v>286</v>
      </c>
    </row>
    <row r="107" s="566" customFormat="true" ht="15.75" spans="1:5">
      <c r="A107" s="122" t="s">
        <v>270</v>
      </c>
      <c r="B107" s="578"/>
      <c r="C107" s="579" t="s">
        <v>310</v>
      </c>
      <c r="D107" s="580"/>
      <c r="E107" s="580" t="s">
        <v>294</v>
      </c>
    </row>
    <row r="108" s="566" customFormat="true" ht="26.25" spans="1:5">
      <c r="A108" s="122" t="s">
        <v>81</v>
      </c>
      <c r="B108" s="578"/>
      <c r="C108" s="579"/>
      <c r="D108" s="580"/>
      <c r="E108" s="580" t="s">
        <v>359</v>
      </c>
    </row>
    <row r="109" s="566" customFormat="true" ht="15.75" spans="1:5">
      <c r="A109" s="122" t="s">
        <v>82</v>
      </c>
      <c r="B109" s="578"/>
      <c r="C109" s="579"/>
      <c r="D109" s="580" t="s">
        <v>291</v>
      </c>
      <c r="E109" s="580" t="s">
        <v>294</v>
      </c>
    </row>
    <row r="110" s="566" customFormat="true" ht="15.75" spans="1:5">
      <c r="A110" s="122" t="s">
        <v>83</v>
      </c>
      <c r="B110" s="578"/>
      <c r="C110" s="579"/>
      <c r="D110" s="580" t="s">
        <v>291</v>
      </c>
      <c r="E110" s="580" t="s">
        <v>294</v>
      </c>
    </row>
  </sheetData>
  <customSheetViews>
    <customSheetView guid="{40546AE0-6B6D-4AC1-BF36-7BDCA8DD176C}">
      <selection activeCell="C55" sqref="C55"/>
      <pageMargins left="0.708661417322835" right="0.708661417322835" top="0.748031496062992" bottom="0.748031496062992" header="0.31496062992126" footer="0.31496062992126"/>
      <pageSetup paperSize="9" orientation="landscape"/>
      <headerFooter/>
    </customSheetView>
  </customSheetViews>
  <mergeCells count="1">
    <mergeCell ref="A2:E2"/>
  </mergeCells>
  <printOptions horizontalCentered="true"/>
  <pageMargins left="0.708661417322835" right="0.708661417322835" top="0.748031496062992" bottom="0.748031496062992" header="0.31496062992126" footer="0.31496062992126"/>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64"/>
  <sheetViews>
    <sheetView showZeros="0" workbookViewId="0">
      <selection activeCell="D142" sqref="D142"/>
    </sheetView>
  </sheetViews>
  <sheetFormatPr defaultColWidth="9" defaultRowHeight="13.5" outlineLevelCol="7"/>
  <cols>
    <col min="1" max="1" width="17.5" style="227" customWidth="true"/>
    <col min="2" max="2" width="11.375" style="544" customWidth="true"/>
    <col min="3" max="5" width="12.625" style="136" customWidth="true"/>
    <col min="6" max="6" width="11.625" style="227" customWidth="true"/>
    <col min="7" max="7" width="12.625" style="136" customWidth="true"/>
    <col min="8" max="16384" width="9" style="226"/>
  </cols>
  <sheetData>
    <row r="1" ht="17.25" customHeight="true" spans="1:2">
      <c r="A1" s="545" t="s">
        <v>360</v>
      </c>
      <c r="B1" s="546"/>
    </row>
    <row r="2" ht="51" customHeight="true" spans="1:7">
      <c r="A2" s="32" t="s">
        <v>361</v>
      </c>
      <c r="B2" s="179"/>
      <c r="C2" s="179"/>
      <c r="D2" s="179"/>
      <c r="E2" s="179"/>
      <c r="F2" s="179"/>
      <c r="G2" s="179"/>
    </row>
    <row r="3" s="542" customFormat="true" ht="15" customHeight="true" spans="1:7">
      <c r="A3" s="547"/>
      <c r="B3" s="547"/>
      <c r="C3" s="465"/>
      <c r="D3" s="465"/>
      <c r="E3" s="465"/>
      <c r="F3" s="547"/>
      <c r="G3" s="555" t="s">
        <v>362</v>
      </c>
    </row>
    <row r="4" s="543" customFormat="true" ht="15.75" customHeight="true" spans="1:8">
      <c r="A4" s="328" t="s">
        <v>3</v>
      </c>
      <c r="B4" s="328" t="s">
        <v>363</v>
      </c>
      <c r="C4" s="548" t="s">
        <v>364</v>
      </c>
      <c r="D4" s="150" t="s">
        <v>365</v>
      </c>
      <c r="E4" s="150" t="s">
        <v>366</v>
      </c>
      <c r="F4" s="150" t="s">
        <v>367</v>
      </c>
      <c r="G4" s="329" t="s">
        <v>368</v>
      </c>
      <c r="H4" s="556"/>
    </row>
    <row r="5" s="543" customFormat="true" ht="15.75" customHeight="true" spans="1:7">
      <c r="A5" s="549"/>
      <c r="B5" s="549"/>
      <c r="C5" s="550"/>
      <c r="D5" s="551"/>
      <c r="E5" s="551"/>
      <c r="F5" s="161"/>
      <c r="G5" s="557"/>
    </row>
    <row r="6" s="543" customFormat="true" ht="15.75" spans="1:8">
      <c r="A6" s="234" t="s">
        <v>15</v>
      </c>
      <c r="B6" s="552">
        <f t="shared" ref="B6:B23" si="0">SUM(C6:G6)</f>
        <v>38520</v>
      </c>
      <c r="C6" s="468">
        <f>SUM(C7,C106)</f>
        <v>5842</v>
      </c>
      <c r="D6" s="468">
        <f>SUM(D7,D106)</f>
        <v>9013</v>
      </c>
      <c r="E6" s="468">
        <f>SUM(E7,E106)</f>
        <v>10558</v>
      </c>
      <c r="F6" s="552">
        <f>SUM(F7,F106)</f>
        <v>4022</v>
      </c>
      <c r="G6" s="468">
        <f>SUM(G7,G106)</f>
        <v>9085</v>
      </c>
      <c r="H6" s="556"/>
    </row>
    <row r="7" s="543" customFormat="true" ht="15.75" spans="1:7">
      <c r="A7" s="330" t="s">
        <v>17</v>
      </c>
      <c r="B7" s="552">
        <f t="shared" si="0"/>
        <v>36961</v>
      </c>
      <c r="C7" s="468">
        <f>SUM(C8,C16,C22,C33,C40,C48,C55,C63,C71,C81,C88,C93,C100)</f>
        <v>5842</v>
      </c>
      <c r="D7" s="468">
        <f>SUM(D8,D16,D22,D33,D40,D48,D55,D63,D71,D81,D88,D93,D100)</f>
        <v>8807</v>
      </c>
      <c r="E7" s="468">
        <f>SUM(E8,E16,E22,E33,E40,E48,E55,E63,E71,E81,E88,E93,E100)</f>
        <v>10000</v>
      </c>
      <c r="F7" s="552">
        <f>SUM(F8,F16,F22,F33,F40,F48,F55,F63,F71,F81,F88,F93,F100)</f>
        <v>4022</v>
      </c>
      <c r="G7" s="468">
        <f>SUM(G8,G16,G22,G33,G40,G48,G55,G63,G71,G81,G88,G93,G100)</f>
        <v>8290</v>
      </c>
    </row>
    <row r="8" s="543" customFormat="true" ht="15.75" spans="1:7">
      <c r="A8" s="330" t="s">
        <v>18</v>
      </c>
      <c r="B8" s="552">
        <f t="shared" si="0"/>
        <v>4702</v>
      </c>
      <c r="C8" s="468">
        <f>SUM(C9:C15)</f>
        <v>628</v>
      </c>
      <c r="D8" s="468">
        <f>SUM(D9:D15)</f>
        <v>537</v>
      </c>
      <c r="E8" s="468">
        <f>SUM(E9:E15)</f>
        <v>387</v>
      </c>
      <c r="F8" s="468">
        <f>SUM(F9:F15)</f>
        <v>2370</v>
      </c>
      <c r="G8" s="468">
        <f>SUM(G9:G15)</f>
        <v>780</v>
      </c>
    </row>
    <row r="9" ht="15.75" spans="1:7">
      <c r="A9" s="236" t="s">
        <v>191</v>
      </c>
      <c r="B9" s="552">
        <f t="shared" si="0"/>
        <v>535</v>
      </c>
      <c r="C9" s="553">
        <v>30</v>
      </c>
      <c r="D9" s="554">
        <v>105</v>
      </c>
      <c r="E9" s="558">
        <v>115</v>
      </c>
      <c r="F9" s="554">
        <f>SUM('附件3-1-2'!H8:H9)</f>
        <v>285</v>
      </c>
      <c r="G9" s="553"/>
    </row>
    <row r="10" ht="15.75" spans="1:7">
      <c r="A10" s="236" t="s">
        <v>194</v>
      </c>
      <c r="B10" s="552">
        <f t="shared" si="0"/>
        <v>310</v>
      </c>
      <c r="C10" s="553">
        <v>242</v>
      </c>
      <c r="D10" s="554">
        <v>51</v>
      </c>
      <c r="E10" s="558">
        <v>17</v>
      </c>
      <c r="F10" s="554"/>
      <c r="G10" s="553"/>
    </row>
    <row r="11" ht="15.75" spans="1:7">
      <c r="A11" s="236" t="s">
        <v>196</v>
      </c>
      <c r="B11" s="552">
        <f t="shared" si="0"/>
        <v>2182</v>
      </c>
      <c r="C11" s="553">
        <v>350</v>
      </c>
      <c r="D11" s="554">
        <v>214</v>
      </c>
      <c r="E11" s="558">
        <v>23</v>
      </c>
      <c r="F11" s="554">
        <f>SUM('附件3-1-2'!H10:H17)</f>
        <v>1115</v>
      </c>
      <c r="G11" s="553">
        <f>SUM('附件3-1-3'!I7)</f>
        <v>480</v>
      </c>
    </row>
    <row r="12" ht="15.75" spans="1:7">
      <c r="A12" s="236" t="s">
        <v>198</v>
      </c>
      <c r="B12" s="552">
        <f t="shared" si="0"/>
        <v>1134</v>
      </c>
      <c r="C12" s="553"/>
      <c r="D12" s="554">
        <v>75</v>
      </c>
      <c r="E12" s="558">
        <v>38</v>
      </c>
      <c r="F12" s="554">
        <f>SUM('附件3-1-2'!H18:H21)</f>
        <v>721</v>
      </c>
      <c r="G12" s="553">
        <f>SUM('附件3-1-3'!I8)</f>
        <v>300</v>
      </c>
    </row>
    <row r="13" ht="15.75" spans="1:7">
      <c r="A13" s="236" t="s">
        <v>200</v>
      </c>
      <c r="B13" s="552">
        <f t="shared" si="0"/>
        <v>530</v>
      </c>
      <c r="C13" s="553">
        <v>6</v>
      </c>
      <c r="D13" s="554">
        <v>81</v>
      </c>
      <c r="E13" s="558">
        <v>194</v>
      </c>
      <c r="F13" s="554">
        <f>SUM('附件3-1-2'!H22:H23)</f>
        <v>249</v>
      </c>
      <c r="G13" s="553"/>
    </row>
    <row r="14" ht="15.75" hidden="true" spans="1:7">
      <c r="A14" s="236" t="s">
        <v>202</v>
      </c>
      <c r="B14" s="552">
        <f t="shared" si="0"/>
        <v>0</v>
      </c>
      <c r="C14" s="553"/>
      <c r="D14" s="554"/>
      <c r="E14" s="558"/>
      <c r="F14" s="554"/>
      <c r="G14" s="553"/>
    </row>
    <row r="15" ht="15.75" spans="1:7">
      <c r="A15" s="236" t="s">
        <v>203</v>
      </c>
      <c r="B15" s="552">
        <f t="shared" si="0"/>
        <v>11</v>
      </c>
      <c r="C15" s="553"/>
      <c r="D15" s="554">
        <v>11</v>
      </c>
      <c r="E15" s="558"/>
      <c r="F15" s="554"/>
      <c r="G15" s="553"/>
    </row>
    <row r="16" s="543" customFormat="true" ht="15.75" spans="1:7">
      <c r="A16" s="330" t="s">
        <v>20</v>
      </c>
      <c r="B16" s="552">
        <f t="shared" si="0"/>
        <v>649</v>
      </c>
      <c r="C16" s="468">
        <f>SUM(C17:C21)</f>
        <v>0</v>
      </c>
      <c r="D16" s="468">
        <f>SUM(D17:D21)</f>
        <v>90</v>
      </c>
      <c r="E16" s="468">
        <f>SUM(E17:E21)</f>
        <v>149</v>
      </c>
      <c r="F16" s="552"/>
      <c r="G16" s="468">
        <f>SUM(G17:G21)</f>
        <v>410</v>
      </c>
    </row>
    <row r="17" ht="15.75" spans="1:7">
      <c r="A17" s="122" t="s">
        <v>205</v>
      </c>
      <c r="B17" s="552">
        <f t="shared" si="0"/>
        <v>41</v>
      </c>
      <c r="C17" s="553"/>
      <c r="D17" s="553">
        <v>27</v>
      </c>
      <c r="E17" s="558">
        <v>14</v>
      </c>
      <c r="F17" s="554"/>
      <c r="G17" s="553"/>
    </row>
    <row r="18" ht="15.75" spans="1:7">
      <c r="A18" s="122" t="s">
        <v>206</v>
      </c>
      <c r="B18" s="552">
        <f t="shared" si="0"/>
        <v>226</v>
      </c>
      <c r="C18" s="553"/>
      <c r="D18" s="553">
        <v>15</v>
      </c>
      <c r="E18" s="558">
        <v>11</v>
      </c>
      <c r="F18" s="554"/>
      <c r="G18" s="553">
        <f>SUM('附件3-1-3'!I9)</f>
        <v>200</v>
      </c>
    </row>
    <row r="19" ht="15.75" spans="1:7">
      <c r="A19" s="122" t="s">
        <v>207</v>
      </c>
      <c r="B19" s="552">
        <f t="shared" si="0"/>
        <v>3</v>
      </c>
      <c r="C19" s="553"/>
      <c r="D19" s="553"/>
      <c r="E19" s="558">
        <v>3</v>
      </c>
      <c r="F19" s="554"/>
      <c r="G19" s="553"/>
    </row>
    <row r="20" ht="15.75" spans="1:7">
      <c r="A20" s="122" t="s">
        <v>22</v>
      </c>
      <c r="B20" s="552">
        <f t="shared" si="0"/>
        <v>266</v>
      </c>
      <c r="C20" s="553"/>
      <c r="D20" s="553">
        <v>48</v>
      </c>
      <c r="E20" s="558">
        <v>8</v>
      </c>
      <c r="F20" s="554"/>
      <c r="G20" s="553">
        <f>SUM('附件3-1-3'!I10)</f>
        <v>210</v>
      </c>
    </row>
    <row r="21" ht="15.75" spans="1:7">
      <c r="A21" s="122" t="s">
        <v>23</v>
      </c>
      <c r="B21" s="552">
        <f t="shared" si="0"/>
        <v>113</v>
      </c>
      <c r="C21" s="553"/>
      <c r="D21" s="553"/>
      <c r="E21" s="558">
        <v>113</v>
      </c>
      <c r="F21" s="554"/>
      <c r="G21" s="553"/>
    </row>
    <row r="22" s="543" customFormat="true" ht="15.75" spans="1:7">
      <c r="A22" s="330" t="s">
        <v>24</v>
      </c>
      <c r="B22" s="552">
        <f t="shared" si="0"/>
        <v>4182</v>
      </c>
      <c r="C22" s="468">
        <f>SUM(C23:C32)</f>
        <v>522</v>
      </c>
      <c r="D22" s="468">
        <f>SUM(D23:D32)</f>
        <v>1514</v>
      </c>
      <c r="E22" s="468">
        <f>SUM(E23:E32)</f>
        <v>1436</v>
      </c>
      <c r="F22" s="468">
        <f>SUM(F23:F32)</f>
        <v>150</v>
      </c>
      <c r="G22" s="468">
        <f>SUM(G23:G32)</f>
        <v>560</v>
      </c>
    </row>
    <row r="23" s="543" customFormat="true" ht="15.75" spans="1:7">
      <c r="A23" s="122" t="s">
        <v>369</v>
      </c>
      <c r="B23" s="552">
        <f t="shared" si="0"/>
        <v>20</v>
      </c>
      <c r="C23" s="468"/>
      <c r="D23" s="471">
        <v>20</v>
      </c>
      <c r="E23" s="468"/>
      <c r="F23" s="468"/>
      <c r="G23" s="468"/>
    </row>
    <row r="24" s="543" customFormat="true" ht="15.75" spans="1:7">
      <c r="A24" s="122" t="s">
        <v>370</v>
      </c>
      <c r="B24" s="552">
        <f t="shared" ref="B24:B25" si="1">SUM(C24:G24)</f>
        <v>7</v>
      </c>
      <c r="C24" s="553"/>
      <c r="D24" s="553">
        <v>7</v>
      </c>
      <c r="E24" s="558"/>
      <c r="F24" s="554"/>
      <c r="G24" s="553"/>
    </row>
    <row r="25" s="543" customFormat="true" ht="15.75" spans="1:7">
      <c r="A25" s="122" t="s">
        <v>371</v>
      </c>
      <c r="B25" s="552">
        <f t="shared" si="1"/>
        <v>32</v>
      </c>
      <c r="C25" s="553"/>
      <c r="D25" s="553">
        <v>32</v>
      </c>
      <c r="E25" s="558"/>
      <c r="F25" s="554"/>
      <c r="G25" s="553"/>
    </row>
    <row r="26" ht="15.75" spans="1:7">
      <c r="A26" s="122" t="s">
        <v>210</v>
      </c>
      <c r="B26" s="552">
        <f t="shared" ref="B26:B57" si="2">SUM(C26:G26)</f>
        <v>421</v>
      </c>
      <c r="C26" s="553"/>
      <c r="D26" s="553">
        <v>258</v>
      </c>
      <c r="E26" s="558">
        <v>163</v>
      </c>
      <c r="F26" s="554"/>
      <c r="G26" s="553"/>
    </row>
    <row r="27" ht="15.75" spans="1:7">
      <c r="A27" s="236" t="s">
        <v>212</v>
      </c>
      <c r="B27" s="552">
        <f t="shared" si="2"/>
        <v>155</v>
      </c>
      <c r="C27" s="553">
        <v>1</v>
      </c>
      <c r="D27" s="553">
        <v>94</v>
      </c>
      <c r="E27" s="558">
        <v>60</v>
      </c>
      <c r="F27" s="554"/>
      <c r="G27" s="553"/>
    </row>
    <row r="28" ht="15.75" spans="1:7">
      <c r="A28" s="122" t="s">
        <v>26</v>
      </c>
      <c r="B28" s="552">
        <f t="shared" si="2"/>
        <v>359</v>
      </c>
      <c r="C28" s="553"/>
      <c r="D28" s="553">
        <v>205</v>
      </c>
      <c r="E28" s="558">
        <v>154</v>
      </c>
      <c r="F28" s="554"/>
      <c r="G28" s="553"/>
    </row>
    <row r="29" ht="15.75" spans="1:7">
      <c r="A29" s="122" t="s">
        <v>27</v>
      </c>
      <c r="B29" s="552">
        <f t="shared" si="2"/>
        <v>426</v>
      </c>
      <c r="C29" s="553"/>
      <c r="D29" s="553">
        <v>225</v>
      </c>
      <c r="E29" s="558">
        <v>201</v>
      </c>
      <c r="F29" s="554"/>
      <c r="G29" s="553"/>
    </row>
    <row r="30" ht="15.75" spans="1:7">
      <c r="A30" s="122" t="s">
        <v>28</v>
      </c>
      <c r="B30" s="552">
        <f t="shared" si="2"/>
        <v>766</v>
      </c>
      <c r="C30" s="553">
        <v>301</v>
      </c>
      <c r="D30" s="553">
        <v>204</v>
      </c>
      <c r="E30" s="558">
        <v>261</v>
      </c>
      <c r="F30" s="554"/>
      <c r="G30" s="553"/>
    </row>
    <row r="31" ht="15.75" spans="1:7">
      <c r="A31" s="122" t="s">
        <v>29</v>
      </c>
      <c r="B31" s="552">
        <f t="shared" si="2"/>
        <v>1139</v>
      </c>
      <c r="C31" s="553"/>
      <c r="D31" s="553">
        <v>261</v>
      </c>
      <c r="E31" s="558">
        <v>318</v>
      </c>
      <c r="F31" s="554"/>
      <c r="G31" s="553">
        <f>SUM('附件3-1-3'!I11)</f>
        <v>560</v>
      </c>
    </row>
    <row r="32" ht="15.75" spans="1:7">
      <c r="A32" s="122" t="s">
        <v>30</v>
      </c>
      <c r="B32" s="552">
        <f t="shared" si="2"/>
        <v>857</v>
      </c>
      <c r="C32" s="553">
        <v>220</v>
      </c>
      <c r="D32" s="553">
        <v>208</v>
      </c>
      <c r="E32" s="558">
        <v>279</v>
      </c>
      <c r="F32" s="554">
        <f>SUM('附件3-1-2'!H24)</f>
        <v>150</v>
      </c>
      <c r="G32" s="553"/>
    </row>
    <row r="33" s="543" customFormat="true" ht="15.75" spans="1:7">
      <c r="A33" s="330" t="s">
        <v>31</v>
      </c>
      <c r="B33" s="552">
        <f t="shared" si="2"/>
        <v>992</v>
      </c>
      <c r="C33" s="468">
        <f>SUM(C34:C39)</f>
        <v>100</v>
      </c>
      <c r="D33" s="468">
        <f>SUM(D34:D39)</f>
        <v>37</v>
      </c>
      <c r="E33" s="468">
        <f>SUM(E34:E39)</f>
        <v>372</v>
      </c>
      <c r="F33" s="468">
        <f>SUM(F34:F39)</f>
        <v>183</v>
      </c>
      <c r="G33" s="468">
        <f>SUM(G34:G39)</f>
        <v>300</v>
      </c>
    </row>
    <row r="34" ht="15.75" spans="1:7">
      <c r="A34" s="236" t="s">
        <v>222</v>
      </c>
      <c r="B34" s="552">
        <f t="shared" si="2"/>
        <v>149</v>
      </c>
      <c r="C34" s="471"/>
      <c r="D34" s="471">
        <v>4</v>
      </c>
      <c r="E34" s="471">
        <v>145</v>
      </c>
      <c r="F34" s="431"/>
      <c r="G34" s="471"/>
    </row>
    <row r="35" ht="15.75" spans="1:7">
      <c r="A35" s="236" t="s">
        <v>224</v>
      </c>
      <c r="B35" s="552">
        <f t="shared" si="2"/>
        <v>62</v>
      </c>
      <c r="C35" s="471"/>
      <c r="D35" s="471"/>
      <c r="E35" s="471">
        <v>62</v>
      </c>
      <c r="F35" s="431"/>
      <c r="G35" s="471"/>
    </row>
    <row r="36" ht="15.75" spans="1:7">
      <c r="A36" s="236" t="s">
        <v>226</v>
      </c>
      <c r="B36" s="552">
        <f t="shared" si="2"/>
        <v>36</v>
      </c>
      <c r="C36" s="471"/>
      <c r="D36" s="471"/>
      <c r="E36" s="471">
        <v>36</v>
      </c>
      <c r="F36" s="431"/>
      <c r="G36" s="471"/>
    </row>
    <row r="37" ht="15.75" hidden="true" spans="1:7">
      <c r="A37" s="236" t="s">
        <v>227</v>
      </c>
      <c r="B37" s="552">
        <f t="shared" si="2"/>
        <v>0</v>
      </c>
      <c r="C37" s="471"/>
      <c r="D37" s="471"/>
      <c r="E37" s="471"/>
      <c r="F37" s="431"/>
      <c r="G37" s="471"/>
    </row>
    <row r="38" ht="15.75" hidden="true" spans="1:7">
      <c r="A38" s="236" t="s">
        <v>228</v>
      </c>
      <c r="B38" s="552">
        <f t="shared" si="2"/>
        <v>0</v>
      </c>
      <c r="C38" s="471"/>
      <c r="D38" s="471"/>
      <c r="E38" s="471"/>
      <c r="F38" s="431"/>
      <c r="G38" s="471"/>
    </row>
    <row r="39" ht="15.75" spans="1:7">
      <c r="A39" s="122" t="s">
        <v>33</v>
      </c>
      <c r="B39" s="552">
        <f t="shared" si="2"/>
        <v>745</v>
      </c>
      <c r="C39" s="471">
        <v>100</v>
      </c>
      <c r="D39" s="471">
        <v>33</v>
      </c>
      <c r="E39" s="471">
        <v>129</v>
      </c>
      <c r="F39" s="431">
        <f>SUM('附件3-1-2'!H25)</f>
        <v>183</v>
      </c>
      <c r="G39" s="471">
        <f>SUM('附件3-1-3'!I12)</f>
        <v>300</v>
      </c>
    </row>
    <row r="40" s="543" customFormat="true" ht="15.75" spans="1:7">
      <c r="A40" s="330" t="s">
        <v>34</v>
      </c>
      <c r="B40" s="552">
        <f t="shared" si="2"/>
        <v>1172</v>
      </c>
      <c r="C40" s="468">
        <f>SUM(C41:C47)</f>
        <v>165</v>
      </c>
      <c r="D40" s="468">
        <f>SUM(D41:D47)</f>
        <v>15</v>
      </c>
      <c r="E40" s="468">
        <f>SUM(E41:E47)</f>
        <v>392</v>
      </c>
      <c r="F40" s="552"/>
      <c r="G40" s="468">
        <f>SUM(G41:G47)</f>
        <v>600</v>
      </c>
    </row>
    <row r="41" ht="15.75" spans="1:7">
      <c r="A41" s="122" t="s">
        <v>231</v>
      </c>
      <c r="B41" s="552">
        <f t="shared" si="2"/>
        <v>55</v>
      </c>
      <c r="C41" s="553">
        <v>15</v>
      </c>
      <c r="D41" s="553"/>
      <c r="E41" s="558">
        <v>40</v>
      </c>
      <c r="F41" s="554"/>
      <c r="G41" s="553"/>
    </row>
    <row r="42" ht="15.75" spans="1:7">
      <c r="A42" s="236" t="s">
        <v>232</v>
      </c>
      <c r="B42" s="552">
        <f t="shared" si="2"/>
        <v>51</v>
      </c>
      <c r="C42" s="553"/>
      <c r="D42" s="553"/>
      <c r="E42" s="558">
        <v>51</v>
      </c>
      <c r="F42" s="554"/>
      <c r="G42" s="553"/>
    </row>
    <row r="43" ht="15.75" spans="1:7">
      <c r="A43" s="236" t="s">
        <v>233</v>
      </c>
      <c r="B43" s="552">
        <f t="shared" si="2"/>
        <v>66</v>
      </c>
      <c r="C43" s="553"/>
      <c r="D43" s="553"/>
      <c r="E43" s="558">
        <v>66</v>
      </c>
      <c r="F43" s="554"/>
      <c r="G43" s="553"/>
    </row>
    <row r="44" ht="15.75" spans="1:7">
      <c r="A44" s="122" t="s">
        <v>36</v>
      </c>
      <c r="B44" s="552">
        <f t="shared" si="2"/>
        <v>70</v>
      </c>
      <c r="C44" s="553"/>
      <c r="D44" s="553"/>
      <c r="E44" s="558">
        <v>70</v>
      </c>
      <c r="F44" s="554"/>
      <c r="G44" s="553"/>
    </row>
    <row r="45" ht="15.75" spans="1:7">
      <c r="A45" s="122" t="s">
        <v>37</v>
      </c>
      <c r="B45" s="552">
        <f t="shared" si="2"/>
        <v>500</v>
      </c>
      <c r="C45" s="553">
        <v>150</v>
      </c>
      <c r="D45" s="553"/>
      <c r="E45" s="558">
        <v>50</v>
      </c>
      <c r="F45" s="554"/>
      <c r="G45" s="553">
        <f>SUM('附件3-1-3'!I13)</f>
        <v>300</v>
      </c>
    </row>
    <row r="46" ht="15.75" spans="1:7">
      <c r="A46" s="122" t="s">
        <v>38</v>
      </c>
      <c r="B46" s="552">
        <f t="shared" si="2"/>
        <v>346</v>
      </c>
      <c r="C46" s="553"/>
      <c r="D46" s="553"/>
      <c r="E46" s="558">
        <v>46</v>
      </c>
      <c r="F46" s="554"/>
      <c r="G46" s="553">
        <f>SUM('附件3-1-3'!I14)</f>
        <v>300</v>
      </c>
    </row>
    <row r="47" ht="15.75" spans="1:7">
      <c r="A47" s="122" t="s">
        <v>39</v>
      </c>
      <c r="B47" s="552">
        <f t="shared" si="2"/>
        <v>84</v>
      </c>
      <c r="C47" s="553"/>
      <c r="D47" s="553">
        <v>15</v>
      </c>
      <c r="E47" s="558">
        <v>69</v>
      </c>
      <c r="F47" s="554"/>
      <c r="G47" s="553"/>
    </row>
    <row r="48" s="543" customFormat="true" ht="15.75" spans="1:7">
      <c r="A48" s="330" t="s">
        <v>40</v>
      </c>
      <c r="B48" s="552">
        <f t="shared" si="2"/>
        <v>2335</v>
      </c>
      <c r="C48" s="468">
        <f t="shared" ref="C48:G48" si="3">SUM(C49:C54)</f>
        <v>0</v>
      </c>
      <c r="D48" s="468">
        <f t="shared" si="3"/>
        <v>817</v>
      </c>
      <c r="E48" s="468">
        <f t="shared" si="3"/>
        <v>858</v>
      </c>
      <c r="F48" s="552"/>
      <c r="G48" s="468">
        <f t="shared" si="3"/>
        <v>660</v>
      </c>
    </row>
    <row r="49" ht="15.75" spans="1:7">
      <c r="A49" s="122" t="s">
        <v>234</v>
      </c>
      <c r="B49" s="552">
        <f t="shared" si="2"/>
        <v>438</v>
      </c>
      <c r="C49" s="553"/>
      <c r="D49" s="553">
        <v>121</v>
      </c>
      <c r="E49" s="558">
        <v>17</v>
      </c>
      <c r="F49" s="554"/>
      <c r="G49" s="553">
        <f>SUM('附件3-1-3'!I15)</f>
        <v>300</v>
      </c>
    </row>
    <row r="50" ht="15.75" spans="1:7">
      <c r="A50" s="396" t="s">
        <v>235</v>
      </c>
      <c r="B50" s="552">
        <f t="shared" si="2"/>
        <v>152</v>
      </c>
      <c r="C50" s="553"/>
      <c r="D50" s="553">
        <v>46</v>
      </c>
      <c r="E50" s="558">
        <v>106</v>
      </c>
      <c r="F50" s="554"/>
      <c r="G50" s="553"/>
    </row>
    <row r="51" ht="15.75" spans="1:7">
      <c r="A51" s="122" t="s">
        <v>42</v>
      </c>
      <c r="B51" s="552">
        <f t="shared" si="2"/>
        <v>233</v>
      </c>
      <c r="C51" s="553"/>
      <c r="D51" s="553">
        <v>127</v>
      </c>
      <c r="E51" s="558">
        <v>106</v>
      </c>
      <c r="F51" s="554"/>
      <c r="G51" s="553"/>
    </row>
    <row r="52" ht="15.75" spans="1:7">
      <c r="A52" s="122" t="s">
        <v>43</v>
      </c>
      <c r="B52" s="552">
        <f t="shared" si="2"/>
        <v>466</v>
      </c>
      <c r="C52" s="553"/>
      <c r="D52" s="553">
        <v>220</v>
      </c>
      <c r="E52" s="558">
        <v>246</v>
      </c>
      <c r="F52" s="554"/>
      <c r="G52" s="553"/>
    </row>
    <row r="53" ht="15.75" spans="1:7">
      <c r="A53" s="122" t="s">
        <v>44</v>
      </c>
      <c r="B53" s="552">
        <f t="shared" si="2"/>
        <v>785</v>
      </c>
      <c r="C53" s="553"/>
      <c r="D53" s="553">
        <v>200</v>
      </c>
      <c r="E53" s="558">
        <v>225</v>
      </c>
      <c r="F53" s="554"/>
      <c r="G53" s="553">
        <f>SUM('附件3-1-3'!I16)</f>
        <v>360</v>
      </c>
    </row>
    <row r="54" ht="15.75" spans="1:7">
      <c r="A54" s="122" t="s">
        <v>45</v>
      </c>
      <c r="B54" s="552">
        <f t="shared" si="2"/>
        <v>261</v>
      </c>
      <c r="C54" s="553"/>
      <c r="D54" s="553">
        <v>103</v>
      </c>
      <c r="E54" s="558">
        <v>158</v>
      </c>
      <c r="F54" s="554"/>
      <c r="G54" s="553"/>
    </row>
    <row r="55" s="543" customFormat="true" ht="15.75" spans="1:7">
      <c r="A55" s="330" t="s">
        <v>46</v>
      </c>
      <c r="B55" s="552">
        <f t="shared" si="2"/>
        <v>5167</v>
      </c>
      <c r="C55" s="468">
        <f>SUM(C56:C62)</f>
        <v>2150</v>
      </c>
      <c r="D55" s="468">
        <f t="shared" ref="D55:G55" si="4">SUM(D56:D62)</f>
        <v>740</v>
      </c>
      <c r="E55" s="468">
        <f t="shared" si="4"/>
        <v>769</v>
      </c>
      <c r="F55" s="468">
        <f t="shared" si="4"/>
        <v>788</v>
      </c>
      <c r="G55" s="468">
        <f t="shared" si="4"/>
        <v>720</v>
      </c>
    </row>
    <row r="56" s="543" customFormat="true" ht="15.75" spans="1:7">
      <c r="A56" s="122" t="s">
        <v>372</v>
      </c>
      <c r="B56" s="552">
        <f t="shared" si="2"/>
        <v>360</v>
      </c>
      <c r="C56" s="468"/>
      <c r="D56" s="468"/>
      <c r="E56" s="468"/>
      <c r="F56" s="468"/>
      <c r="G56" s="431">
        <f>SUM('附件3-1-3'!I17)</f>
        <v>360</v>
      </c>
    </row>
    <row r="57" ht="15.75" spans="1:7">
      <c r="A57" s="122" t="s">
        <v>373</v>
      </c>
      <c r="B57" s="552">
        <f t="shared" si="2"/>
        <v>3</v>
      </c>
      <c r="C57" s="471"/>
      <c r="D57" s="471">
        <v>3</v>
      </c>
      <c r="E57" s="471"/>
      <c r="F57" s="431"/>
      <c r="G57" s="431"/>
    </row>
    <row r="58" ht="15.75" spans="1:7">
      <c r="A58" s="122" t="s">
        <v>237</v>
      </c>
      <c r="B58" s="552">
        <f t="shared" ref="B58:B89" si="5">SUM(C58:G58)</f>
        <v>1807</v>
      </c>
      <c r="C58" s="471">
        <v>490</v>
      </c>
      <c r="D58" s="471">
        <v>162</v>
      </c>
      <c r="E58" s="471">
        <v>157</v>
      </c>
      <c r="F58" s="431">
        <f>SUM('附件3-1-2'!H26:H27)</f>
        <v>638</v>
      </c>
      <c r="G58" s="431">
        <f>SUM('附件3-1-3'!I18)</f>
        <v>360</v>
      </c>
    </row>
    <row r="59" ht="15.75" spans="1:7">
      <c r="A59" s="122" t="s">
        <v>239</v>
      </c>
      <c r="B59" s="552">
        <f t="shared" si="5"/>
        <v>67</v>
      </c>
      <c r="C59" s="471"/>
      <c r="D59" s="471">
        <v>12</v>
      </c>
      <c r="E59" s="471">
        <v>55</v>
      </c>
      <c r="F59" s="431"/>
      <c r="G59" s="431"/>
    </row>
    <row r="60" ht="15.75" spans="1:7">
      <c r="A60" s="122" t="s">
        <v>48</v>
      </c>
      <c r="B60" s="552">
        <f t="shared" si="5"/>
        <v>704</v>
      </c>
      <c r="C60" s="471">
        <v>200</v>
      </c>
      <c r="D60" s="471">
        <v>225</v>
      </c>
      <c r="E60" s="471">
        <v>129</v>
      </c>
      <c r="F60" s="431">
        <f>SUM('附件3-1-2'!H28)</f>
        <v>150</v>
      </c>
      <c r="G60" s="471"/>
    </row>
    <row r="61" ht="15.75" spans="1:7">
      <c r="A61" s="122" t="s">
        <v>49</v>
      </c>
      <c r="B61" s="552">
        <f t="shared" si="5"/>
        <v>2020</v>
      </c>
      <c r="C61" s="471">
        <v>1460</v>
      </c>
      <c r="D61" s="471">
        <v>201</v>
      </c>
      <c r="E61" s="471">
        <v>359</v>
      </c>
      <c r="F61" s="431"/>
      <c r="G61" s="471"/>
    </row>
    <row r="62" s="543" customFormat="true" ht="15.75" spans="1:7">
      <c r="A62" s="122" t="s">
        <v>50</v>
      </c>
      <c r="B62" s="552">
        <f t="shared" si="5"/>
        <v>206</v>
      </c>
      <c r="C62" s="471"/>
      <c r="D62" s="471">
        <v>137</v>
      </c>
      <c r="E62" s="471">
        <v>69</v>
      </c>
      <c r="F62" s="431"/>
      <c r="G62" s="471"/>
    </row>
    <row r="63" s="543" customFormat="true" ht="15.75" spans="1:7">
      <c r="A63" s="330" t="s">
        <v>51</v>
      </c>
      <c r="B63" s="552">
        <f t="shared" si="5"/>
        <v>4085</v>
      </c>
      <c r="C63" s="468">
        <f t="shared" ref="C63:G63" si="6">SUM(C64:C70)</f>
        <v>1217</v>
      </c>
      <c r="D63" s="468">
        <f t="shared" si="6"/>
        <v>1020</v>
      </c>
      <c r="E63" s="468">
        <f t="shared" si="6"/>
        <v>768</v>
      </c>
      <c r="F63" s="552">
        <f t="shared" si="6"/>
        <v>300</v>
      </c>
      <c r="G63" s="468">
        <f t="shared" si="6"/>
        <v>780</v>
      </c>
    </row>
    <row r="64" ht="15.75" spans="1:7">
      <c r="A64" s="122" t="s">
        <v>243</v>
      </c>
      <c r="B64" s="552">
        <f t="shared" si="5"/>
        <v>345</v>
      </c>
      <c r="C64" s="553"/>
      <c r="D64" s="553">
        <v>192</v>
      </c>
      <c r="E64" s="558">
        <v>153</v>
      </c>
      <c r="F64" s="554"/>
      <c r="G64" s="553"/>
    </row>
    <row r="65" ht="15.75" spans="1:7">
      <c r="A65" s="236" t="s">
        <v>244</v>
      </c>
      <c r="B65" s="552">
        <f t="shared" si="5"/>
        <v>581</v>
      </c>
      <c r="C65" s="553"/>
      <c r="D65" s="553">
        <v>160</v>
      </c>
      <c r="E65" s="558">
        <v>61</v>
      </c>
      <c r="F65" s="554"/>
      <c r="G65" s="553">
        <f>SUM('附件3-1-3'!I19)</f>
        <v>360</v>
      </c>
    </row>
    <row r="66" ht="15.75" spans="1:7">
      <c r="A66" s="236" t="s">
        <v>245</v>
      </c>
      <c r="B66" s="552">
        <f t="shared" si="5"/>
        <v>63</v>
      </c>
      <c r="C66" s="553">
        <v>2</v>
      </c>
      <c r="D66" s="553">
        <v>35</v>
      </c>
      <c r="E66" s="558">
        <v>26</v>
      </c>
      <c r="F66" s="554"/>
      <c r="G66" s="553"/>
    </row>
    <row r="67" ht="15.75" spans="1:7">
      <c r="A67" s="236" t="s">
        <v>246</v>
      </c>
      <c r="B67" s="552">
        <f t="shared" si="5"/>
        <v>278</v>
      </c>
      <c r="C67" s="553">
        <v>10</v>
      </c>
      <c r="D67" s="553">
        <v>81</v>
      </c>
      <c r="E67" s="558">
        <v>187</v>
      </c>
      <c r="F67" s="554"/>
      <c r="G67" s="553"/>
    </row>
    <row r="68" ht="15.75" spans="1:7">
      <c r="A68" s="122" t="s">
        <v>53</v>
      </c>
      <c r="B68" s="552">
        <f t="shared" si="5"/>
        <v>153</v>
      </c>
      <c r="C68" s="553">
        <v>10</v>
      </c>
      <c r="D68" s="553">
        <v>98</v>
      </c>
      <c r="E68" s="558">
        <v>45</v>
      </c>
      <c r="F68" s="554"/>
      <c r="G68" s="553"/>
    </row>
    <row r="69" ht="15.75" spans="1:7">
      <c r="A69" s="122" t="s">
        <v>54</v>
      </c>
      <c r="B69" s="552">
        <f t="shared" si="5"/>
        <v>1007</v>
      </c>
      <c r="C69" s="553"/>
      <c r="D69" s="553">
        <v>205</v>
      </c>
      <c r="E69" s="558">
        <v>82</v>
      </c>
      <c r="F69" s="554">
        <f>SUM('附件3-1-2'!H29:H30)</f>
        <v>300</v>
      </c>
      <c r="G69" s="553">
        <f>SUM('附件3-1-3'!I20)</f>
        <v>420</v>
      </c>
    </row>
    <row r="70" s="543" customFormat="true" ht="15.75" spans="1:7">
      <c r="A70" s="122" t="s">
        <v>55</v>
      </c>
      <c r="B70" s="552">
        <f t="shared" si="5"/>
        <v>1658</v>
      </c>
      <c r="C70" s="553">
        <v>1195</v>
      </c>
      <c r="D70" s="553">
        <v>249</v>
      </c>
      <c r="E70" s="558">
        <v>214</v>
      </c>
      <c r="F70" s="554"/>
      <c r="G70" s="553"/>
    </row>
    <row r="71" s="543" customFormat="true" ht="15.75" spans="1:7">
      <c r="A71" s="330" t="s">
        <v>56</v>
      </c>
      <c r="B71" s="552">
        <f t="shared" si="5"/>
        <v>5671</v>
      </c>
      <c r="C71" s="468">
        <f t="shared" ref="C71:G71" si="7">SUM(C72:C80)</f>
        <v>794</v>
      </c>
      <c r="D71" s="468">
        <f t="shared" si="7"/>
        <v>1848</v>
      </c>
      <c r="E71" s="468">
        <f t="shared" si="7"/>
        <v>2369</v>
      </c>
      <c r="F71" s="552">
        <f t="shared" si="7"/>
        <v>0</v>
      </c>
      <c r="G71" s="468">
        <f t="shared" si="7"/>
        <v>660</v>
      </c>
    </row>
    <row r="72" ht="15.75" spans="1:7">
      <c r="A72" s="122" t="s">
        <v>252</v>
      </c>
      <c r="B72" s="552">
        <f t="shared" si="5"/>
        <v>608</v>
      </c>
      <c r="C72" s="553">
        <v>20</v>
      </c>
      <c r="D72" s="553">
        <v>336</v>
      </c>
      <c r="E72" s="558">
        <v>252</v>
      </c>
      <c r="F72" s="554"/>
      <c r="G72" s="553"/>
    </row>
    <row r="73" ht="15.75" spans="1:7">
      <c r="A73" s="122" t="s">
        <v>253</v>
      </c>
      <c r="B73" s="552">
        <f t="shared" si="5"/>
        <v>213</v>
      </c>
      <c r="C73" s="553"/>
      <c r="D73" s="553">
        <v>105</v>
      </c>
      <c r="E73" s="558">
        <v>108</v>
      </c>
      <c r="F73" s="554"/>
      <c r="G73" s="553"/>
    </row>
    <row r="74" ht="15.75" spans="1:7">
      <c r="A74" s="122" t="s">
        <v>254</v>
      </c>
      <c r="B74" s="552">
        <f t="shared" si="5"/>
        <v>458</v>
      </c>
      <c r="C74" s="553"/>
      <c r="D74" s="553">
        <v>50</v>
      </c>
      <c r="E74" s="558">
        <v>108</v>
      </c>
      <c r="F74" s="554"/>
      <c r="G74" s="553">
        <f>SUM('附件3-1-3'!I21)</f>
        <v>300</v>
      </c>
    </row>
    <row r="75" s="543" customFormat="true" ht="15.75" spans="1:7">
      <c r="A75" s="122" t="s">
        <v>58</v>
      </c>
      <c r="B75" s="552">
        <f t="shared" si="5"/>
        <v>1392</v>
      </c>
      <c r="C75" s="553">
        <v>400</v>
      </c>
      <c r="D75" s="553">
        <v>370</v>
      </c>
      <c r="E75" s="558">
        <v>262</v>
      </c>
      <c r="F75" s="554"/>
      <c r="G75" s="553">
        <f>SUM('附件3-1-3'!I22)</f>
        <v>360</v>
      </c>
    </row>
    <row r="76" ht="15.75" spans="1:7">
      <c r="A76" s="122" t="s">
        <v>59</v>
      </c>
      <c r="B76" s="552">
        <f t="shared" si="5"/>
        <v>567</v>
      </c>
      <c r="C76" s="553">
        <v>277</v>
      </c>
      <c r="D76" s="553">
        <v>149</v>
      </c>
      <c r="E76" s="558">
        <v>141</v>
      </c>
      <c r="F76" s="554"/>
      <c r="G76" s="553"/>
    </row>
    <row r="77" ht="15.75" spans="1:7">
      <c r="A77" s="122" t="s">
        <v>60</v>
      </c>
      <c r="B77" s="552">
        <f t="shared" si="5"/>
        <v>787</v>
      </c>
      <c r="C77" s="553">
        <v>10</v>
      </c>
      <c r="D77" s="553">
        <v>279</v>
      </c>
      <c r="E77" s="558">
        <v>498</v>
      </c>
      <c r="F77" s="554"/>
      <c r="G77" s="553"/>
    </row>
    <row r="78" ht="15.75" spans="1:7">
      <c r="A78" s="122" t="s">
        <v>61</v>
      </c>
      <c r="B78" s="552">
        <f t="shared" si="5"/>
        <v>578</v>
      </c>
      <c r="C78" s="553">
        <v>13</v>
      </c>
      <c r="D78" s="553">
        <v>205</v>
      </c>
      <c r="E78" s="558">
        <v>360</v>
      </c>
      <c r="F78" s="554"/>
      <c r="G78" s="553"/>
    </row>
    <row r="79" ht="15.75" spans="1:7">
      <c r="A79" s="122" t="s">
        <v>62</v>
      </c>
      <c r="B79" s="552">
        <f t="shared" si="5"/>
        <v>536</v>
      </c>
      <c r="C79" s="553">
        <v>17</v>
      </c>
      <c r="D79" s="553">
        <v>209</v>
      </c>
      <c r="E79" s="558">
        <v>310</v>
      </c>
      <c r="F79" s="554"/>
      <c r="G79" s="553"/>
    </row>
    <row r="80" ht="15.75" spans="1:7">
      <c r="A80" s="122" t="s">
        <v>63</v>
      </c>
      <c r="B80" s="552">
        <f t="shared" si="5"/>
        <v>532</v>
      </c>
      <c r="C80" s="553">
        <v>57</v>
      </c>
      <c r="D80" s="553">
        <v>145</v>
      </c>
      <c r="E80" s="558">
        <v>330</v>
      </c>
      <c r="F80" s="554"/>
      <c r="G80" s="553"/>
    </row>
    <row r="81" s="543" customFormat="true" ht="15.75" spans="1:7">
      <c r="A81" s="330" t="s">
        <v>64</v>
      </c>
      <c r="B81" s="552">
        <f t="shared" si="5"/>
        <v>2412</v>
      </c>
      <c r="C81" s="468">
        <f t="shared" ref="C81:G81" si="8">SUM(C82:C87)</f>
        <v>90</v>
      </c>
      <c r="D81" s="468">
        <f t="shared" si="8"/>
        <v>690</v>
      </c>
      <c r="E81" s="468">
        <f t="shared" si="8"/>
        <v>992</v>
      </c>
      <c r="F81" s="552">
        <f t="shared" si="8"/>
        <v>0</v>
      </c>
      <c r="G81" s="468">
        <f t="shared" si="8"/>
        <v>640</v>
      </c>
    </row>
    <row r="82" ht="15.75" spans="1:7">
      <c r="A82" s="122" t="s">
        <v>255</v>
      </c>
      <c r="B82" s="552">
        <f t="shared" si="5"/>
        <v>834</v>
      </c>
      <c r="C82" s="553"/>
      <c r="D82" s="553">
        <v>172</v>
      </c>
      <c r="E82" s="558">
        <v>302</v>
      </c>
      <c r="F82" s="554"/>
      <c r="G82" s="553">
        <f>SUM('附件3-1-3'!I23)</f>
        <v>360</v>
      </c>
    </row>
    <row r="83" ht="15.75" spans="1:7">
      <c r="A83" s="122" t="s">
        <v>257</v>
      </c>
      <c r="B83" s="552">
        <f t="shared" si="5"/>
        <v>347</v>
      </c>
      <c r="C83" s="553"/>
      <c r="D83" s="553">
        <v>31</v>
      </c>
      <c r="E83" s="558">
        <v>36</v>
      </c>
      <c r="F83" s="554"/>
      <c r="G83" s="553">
        <f>SUM('附件3-1-3'!I24)</f>
        <v>280</v>
      </c>
    </row>
    <row r="84" ht="15.75" spans="1:7">
      <c r="A84" s="122" t="s">
        <v>259</v>
      </c>
      <c r="B84" s="552">
        <f t="shared" si="5"/>
        <v>38</v>
      </c>
      <c r="C84" s="553"/>
      <c r="D84" s="553">
        <v>16</v>
      </c>
      <c r="E84" s="558">
        <v>22</v>
      </c>
      <c r="F84" s="554"/>
      <c r="G84" s="553"/>
    </row>
    <row r="85" s="543" customFormat="true" ht="15.75" spans="1:7">
      <c r="A85" s="122" t="s">
        <v>66</v>
      </c>
      <c r="B85" s="552">
        <f t="shared" si="5"/>
        <v>497</v>
      </c>
      <c r="C85" s="553">
        <v>20</v>
      </c>
      <c r="D85" s="553">
        <v>178</v>
      </c>
      <c r="E85" s="558">
        <v>299</v>
      </c>
      <c r="F85" s="554"/>
      <c r="G85" s="553"/>
    </row>
    <row r="86" ht="15.75" spans="1:7">
      <c r="A86" s="122" t="s">
        <v>67</v>
      </c>
      <c r="B86" s="552">
        <f t="shared" si="5"/>
        <v>569</v>
      </c>
      <c r="C86" s="553">
        <v>65</v>
      </c>
      <c r="D86" s="553">
        <v>200</v>
      </c>
      <c r="E86" s="558">
        <v>304</v>
      </c>
      <c r="F86" s="554"/>
      <c r="G86" s="553"/>
    </row>
    <row r="87" ht="15.75" spans="1:7">
      <c r="A87" s="122" t="s">
        <v>68</v>
      </c>
      <c r="B87" s="552">
        <f t="shared" si="5"/>
        <v>127</v>
      </c>
      <c r="C87" s="553">
        <v>5</v>
      </c>
      <c r="D87" s="553">
        <v>93</v>
      </c>
      <c r="E87" s="558">
        <v>29</v>
      </c>
      <c r="F87" s="554"/>
      <c r="G87" s="553"/>
    </row>
    <row r="88" s="543" customFormat="true" ht="15.75" spans="1:7">
      <c r="A88" s="330" t="s">
        <v>69</v>
      </c>
      <c r="B88" s="552">
        <f t="shared" si="5"/>
        <v>783</v>
      </c>
      <c r="C88" s="468">
        <f>SUM(C89:C92)</f>
        <v>0</v>
      </c>
      <c r="D88" s="468">
        <f>SUM(D89:D92)</f>
        <v>104</v>
      </c>
      <c r="E88" s="468">
        <f>SUM(E89:E92)</f>
        <v>238</v>
      </c>
      <c r="F88" s="468">
        <f>SUM(F89:F92)</f>
        <v>81</v>
      </c>
      <c r="G88" s="468">
        <f>SUM(G89:G92)</f>
        <v>360</v>
      </c>
    </row>
    <row r="89" ht="15.75" spans="1:7">
      <c r="A89" s="122" t="s">
        <v>263</v>
      </c>
      <c r="B89" s="552">
        <f t="shared" si="5"/>
        <v>61</v>
      </c>
      <c r="C89" s="553"/>
      <c r="D89" s="553">
        <v>14</v>
      </c>
      <c r="E89" s="558">
        <v>47</v>
      </c>
      <c r="F89" s="554"/>
      <c r="G89" s="553"/>
    </row>
    <row r="90" ht="15.75" spans="1:7">
      <c r="A90" s="122" t="s">
        <v>71</v>
      </c>
      <c r="B90" s="552">
        <f t="shared" ref="B90:B121" si="9">SUM(C90:G90)</f>
        <v>487</v>
      </c>
      <c r="C90" s="553"/>
      <c r="D90" s="553"/>
      <c r="E90" s="558">
        <v>127</v>
      </c>
      <c r="F90" s="554"/>
      <c r="G90" s="553">
        <f>SUM('附件3-1-3'!I25)</f>
        <v>360</v>
      </c>
    </row>
    <row r="91" s="543" customFormat="true" ht="15.75" spans="1:7">
      <c r="A91" s="122" t="s">
        <v>72</v>
      </c>
      <c r="B91" s="552">
        <f t="shared" si="9"/>
        <v>187</v>
      </c>
      <c r="C91" s="553"/>
      <c r="D91" s="553">
        <v>90</v>
      </c>
      <c r="E91" s="558">
        <v>16</v>
      </c>
      <c r="F91" s="554">
        <f>SUM('附件3-1-2'!H31)</f>
        <v>81</v>
      </c>
      <c r="G91" s="553"/>
    </row>
    <row r="92" ht="15.75" spans="1:7">
      <c r="A92" s="122" t="s">
        <v>73</v>
      </c>
      <c r="B92" s="552">
        <f t="shared" si="9"/>
        <v>48</v>
      </c>
      <c r="C92" s="553"/>
      <c r="D92" s="553"/>
      <c r="E92" s="558">
        <v>48</v>
      </c>
      <c r="F92" s="554"/>
      <c r="G92" s="553"/>
    </row>
    <row r="93" s="543" customFormat="true" ht="15.75" spans="1:7">
      <c r="A93" s="330" t="s">
        <v>74</v>
      </c>
      <c r="B93" s="552">
        <f t="shared" si="9"/>
        <v>2185</v>
      </c>
      <c r="C93" s="468">
        <f t="shared" ref="C93:G93" si="10">SUM(C94:C99)</f>
        <v>137</v>
      </c>
      <c r="D93" s="468">
        <f t="shared" si="10"/>
        <v>411</v>
      </c>
      <c r="E93" s="468">
        <f t="shared" si="10"/>
        <v>657</v>
      </c>
      <c r="F93" s="552"/>
      <c r="G93" s="468">
        <f t="shared" si="10"/>
        <v>980</v>
      </c>
    </row>
    <row r="94" ht="15.75" spans="1:7">
      <c r="A94" s="122" t="s">
        <v>266</v>
      </c>
      <c r="B94" s="552">
        <f t="shared" si="9"/>
        <v>376</v>
      </c>
      <c r="C94" s="553"/>
      <c r="D94" s="553">
        <v>22</v>
      </c>
      <c r="E94" s="558">
        <v>54</v>
      </c>
      <c r="F94" s="554"/>
      <c r="G94" s="553">
        <f>SUM('附件3-1-3'!I26)</f>
        <v>300</v>
      </c>
    </row>
    <row r="95" ht="15.75" spans="1:7">
      <c r="A95" s="122" t="s">
        <v>267</v>
      </c>
      <c r="B95" s="552">
        <f t="shared" si="9"/>
        <v>53</v>
      </c>
      <c r="C95" s="553">
        <v>8</v>
      </c>
      <c r="D95" s="553">
        <v>32</v>
      </c>
      <c r="E95" s="558">
        <v>13</v>
      </c>
      <c r="F95" s="554"/>
      <c r="G95" s="553"/>
    </row>
    <row r="96" ht="15.75" spans="1:7">
      <c r="A96" s="122" t="s">
        <v>268</v>
      </c>
      <c r="B96" s="552">
        <f t="shared" si="9"/>
        <v>438</v>
      </c>
      <c r="C96" s="553">
        <v>2</v>
      </c>
      <c r="D96" s="553">
        <v>98</v>
      </c>
      <c r="E96" s="558">
        <v>18</v>
      </c>
      <c r="F96" s="554"/>
      <c r="G96" s="553">
        <f>SUM('附件3-1-3'!I27)</f>
        <v>320</v>
      </c>
    </row>
    <row r="97" ht="15.75" spans="1:7">
      <c r="A97" s="122" t="s">
        <v>76</v>
      </c>
      <c r="B97" s="552">
        <f t="shared" si="9"/>
        <v>223</v>
      </c>
      <c r="C97" s="553">
        <v>39</v>
      </c>
      <c r="D97" s="553">
        <v>59</v>
      </c>
      <c r="E97" s="558">
        <v>125</v>
      </c>
      <c r="F97" s="554"/>
      <c r="G97" s="553"/>
    </row>
    <row r="98" s="543" customFormat="true" ht="15.75" spans="1:7">
      <c r="A98" s="122" t="s">
        <v>77</v>
      </c>
      <c r="B98" s="552">
        <f t="shared" si="9"/>
        <v>595</v>
      </c>
      <c r="C98" s="553">
        <v>15</v>
      </c>
      <c r="D98" s="553">
        <v>139</v>
      </c>
      <c r="E98" s="558">
        <v>81</v>
      </c>
      <c r="F98" s="554"/>
      <c r="G98" s="553">
        <f>SUM('附件3-1-3'!I28)</f>
        <v>360</v>
      </c>
    </row>
    <row r="99" ht="15.75" spans="1:7">
      <c r="A99" s="122" t="s">
        <v>78</v>
      </c>
      <c r="B99" s="552">
        <f t="shared" si="9"/>
        <v>500</v>
      </c>
      <c r="C99" s="553">
        <v>73</v>
      </c>
      <c r="D99" s="553">
        <v>61</v>
      </c>
      <c r="E99" s="558">
        <v>366</v>
      </c>
      <c r="F99" s="554"/>
      <c r="G99" s="553"/>
    </row>
    <row r="100" s="543" customFormat="true" ht="15.75" spans="1:7">
      <c r="A100" s="330" t="s">
        <v>79</v>
      </c>
      <c r="B100" s="552">
        <f t="shared" si="9"/>
        <v>2626</v>
      </c>
      <c r="C100" s="468">
        <f t="shared" ref="C100:G100" si="11">SUM(C101:C105)</f>
        <v>39</v>
      </c>
      <c r="D100" s="468">
        <f t="shared" si="11"/>
        <v>984</v>
      </c>
      <c r="E100" s="468">
        <f t="shared" si="11"/>
        <v>613</v>
      </c>
      <c r="F100" s="552">
        <f t="shared" si="11"/>
        <v>150</v>
      </c>
      <c r="G100" s="468">
        <f t="shared" si="11"/>
        <v>840</v>
      </c>
    </row>
    <row r="101" ht="15.75" spans="1:7">
      <c r="A101" s="122" t="s">
        <v>269</v>
      </c>
      <c r="B101" s="552">
        <f t="shared" si="9"/>
        <v>194</v>
      </c>
      <c r="C101" s="553"/>
      <c r="D101" s="553">
        <v>90</v>
      </c>
      <c r="E101" s="558">
        <v>104</v>
      </c>
      <c r="F101" s="554"/>
      <c r="G101" s="553"/>
    </row>
    <row r="102" customHeight="true" spans="1:7">
      <c r="A102" s="122" t="s">
        <v>270</v>
      </c>
      <c r="B102" s="552">
        <f t="shared" si="9"/>
        <v>238</v>
      </c>
      <c r="C102" s="553">
        <v>9</v>
      </c>
      <c r="D102" s="553">
        <v>138</v>
      </c>
      <c r="E102" s="558">
        <v>91</v>
      </c>
      <c r="F102" s="554"/>
      <c r="G102" s="553"/>
    </row>
    <row r="103" ht="15.75" spans="1:7">
      <c r="A103" s="122" t="s">
        <v>81</v>
      </c>
      <c r="B103" s="552">
        <f t="shared" si="9"/>
        <v>601</v>
      </c>
      <c r="C103" s="553">
        <v>10</v>
      </c>
      <c r="D103" s="553">
        <v>324</v>
      </c>
      <c r="E103" s="558">
        <v>267</v>
      </c>
      <c r="F103" s="554"/>
      <c r="G103" s="553"/>
    </row>
    <row r="104" ht="15.75" spans="1:7">
      <c r="A104" s="122" t="s">
        <v>82</v>
      </c>
      <c r="B104" s="552">
        <f t="shared" si="9"/>
        <v>899</v>
      </c>
      <c r="C104" s="553">
        <v>12</v>
      </c>
      <c r="D104" s="553">
        <v>271</v>
      </c>
      <c r="E104" s="558">
        <v>46</v>
      </c>
      <c r="F104" s="554">
        <f>SUM('附件3-1-2'!H32)</f>
        <v>150</v>
      </c>
      <c r="G104" s="553">
        <f>SUM('附件3-1-3'!I29)</f>
        <v>420</v>
      </c>
    </row>
    <row r="105" ht="15.75" spans="1:7">
      <c r="A105" s="122" t="s">
        <v>83</v>
      </c>
      <c r="B105" s="552">
        <f t="shared" si="9"/>
        <v>694</v>
      </c>
      <c r="C105" s="553">
        <v>8</v>
      </c>
      <c r="D105" s="553">
        <v>161</v>
      </c>
      <c r="E105" s="558">
        <v>105</v>
      </c>
      <c r="F105" s="554"/>
      <c r="G105" s="553">
        <f>SUM('附件3-1-3'!I30)</f>
        <v>420</v>
      </c>
    </row>
    <row r="106" s="543" customFormat="true" ht="15.75" spans="1:7">
      <c r="A106" s="330" t="s">
        <v>85</v>
      </c>
      <c r="B106" s="552">
        <f t="shared" si="9"/>
        <v>1559</v>
      </c>
      <c r="C106" s="468">
        <f>SUM(C107,C123,C130,C138,C139)</f>
        <v>0</v>
      </c>
      <c r="D106" s="468">
        <f>SUM(D107,D123,D130,D138,D139)</f>
        <v>206</v>
      </c>
      <c r="E106" s="468">
        <f>SUM(E107,E123,E130,E138,E139)</f>
        <v>558</v>
      </c>
      <c r="F106" s="552">
        <f>SUM(F107,F123,F130)</f>
        <v>0</v>
      </c>
      <c r="G106" s="468">
        <f>SUM(G107,G123,G130)</f>
        <v>795</v>
      </c>
    </row>
    <row r="107" s="543" customFormat="true" ht="32.25" customHeight="true" spans="1:7">
      <c r="A107" s="427" t="s">
        <v>374</v>
      </c>
      <c r="B107" s="552">
        <f t="shared" si="9"/>
        <v>795</v>
      </c>
      <c r="C107" s="468">
        <f>SUM(C108:C122)</f>
        <v>0</v>
      </c>
      <c r="D107" s="468">
        <f t="shared" ref="D107:G107" si="12">SUM(D108:D122)</f>
        <v>0</v>
      </c>
      <c r="E107" s="468">
        <f t="shared" si="12"/>
        <v>0</v>
      </c>
      <c r="F107" s="468">
        <f t="shared" si="12"/>
        <v>0</v>
      </c>
      <c r="G107" s="468">
        <f t="shared" si="12"/>
        <v>795</v>
      </c>
    </row>
    <row r="108" s="543" customFormat="true" ht="15.75" spans="1:7">
      <c r="A108" s="122" t="s">
        <v>375</v>
      </c>
      <c r="B108" s="552">
        <f t="shared" si="9"/>
        <v>415</v>
      </c>
      <c r="C108" s="468"/>
      <c r="D108" s="471"/>
      <c r="E108" s="471"/>
      <c r="F108" s="552"/>
      <c r="G108" s="553">
        <f>SUM('附件3-1-3'!I32:I34)</f>
        <v>415</v>
      </c>
    </row>
    <row r="109" s="543" customFormat="true" ht="15.75" spans="1:7">
      <c r="A109" s="122" t="s">
        <v>376</v>
      </c>
      <c r="B109" s="552">
        <f t="shared" si="9"/>
        <v>55</v>
      </c>
      <c r="C109" s="468"/>
      <c r="D109" s="471"/>
      <c r="E109" s="471"/>
      <c r="F109" s="552"/>
      <c r="G109" s="553">
        <f>SUM('附件3-1-3'!I35)</f>
        <v>55</v>
      </c>
    </row>
    <row r="110" s="543" customFormat="true" ht="15.75" spans="1:7">
      <c r="A110" s="122" t="s">
        <v>377</v>
      </c>
      <c r="B110" s="552">
        <f t="shared" si="9"/>
        <v>26</v>
      </c>
      <c r="C110" s="468"/>
      <c r="D110" s="471"/>
      <c r="E110" s="471"/>
      <c r="F110" s="552"/>
      <c r="G110" s="553">
        <f>SUM('附件3-1-3'!I36)</f>
        <v>26</v>
      </c>
    </row>
    <row r="111" s="543" customFormat="true" ht="15.75" spans="1:7">
      <c r="A111" s="122" t="s">
        <v>378</v>
      </c>
      <c r="B111" s="552">
        <f t="shared" si="9"/>
        <v>18</v>
      </c>
      <c r="C111" s="468"/>
      <c r="D111" s="471"/>
      <c r="E111" s="471"/>
      <c r="F111" s="552"/>
      <c r="G111" s="553">
        <f>SUM('附件3-1-3'!I37)</f>
        <v>18</v>
      </c>
    </row>
    <row r="112" s="543" customFormat="true" ht="15.75" spans="1:7">
      <c r="A112" s="122" t="s">
        <v>379</v>
      </c>
      <c r="B112" s="552">
        <f t="shared" si="9"/>
        <v>52</v>
      </c>
      <c r="C112" s="468"/>
      <c r="D112" s="471"/>
      <c r="E112" s="471"/>
      <c r="F112" s="552"/>
      <c r="G112" s="553">
        <f>SUM('附件3-1-3'!I38)</f>
        <v>52</v>
      </c>
    </row>
    <row r="113" s="543" customFormat="true" ht="15.75" spans="1:7">
      <c r="A113" s="122" t="s">
        <v>380</v>
      </c>
      <c r="B113" s="552">
        <f t="shared" si="9"/>
        <v>32</v>
      </c>
      <c r="C113" s="468"/>
      <c r="D113" s="471"/>
      <c r="E113" s="471"/>
      <c r="F113" s="552"/>
      <c r="G113" s="553">
        <f>SUM('附件3-1-3'!I39)</f>
        <v>32</v>
      </c>
    </row>
    <row r="114" s="543" customFormat="true" ht="15.75" spans="1:7">
      <c r="A114" s="122" t="s">
        <v>381</v>
      </c>
      <c r="B114" s="552">
        <f t="shared" si="9"/>
        <v>16</v>
      </c>
      <c r="C114" s="468"/>
      <c r="D114" s="471"/>
      <c r="E114" s="471"/>
      <c r="F114" s="552"/>
      <c r="G114" s="553">
        <f>SUM('附件3-1-3'!I40)</f>
        <v>16</v>
      </c>
    </row>
    <row r="115" s="543" customFormat="true" ht="15.75" spans="1:7">
      <c r="A115" s="122" t="s">
        <v>382</v>
      </c>
      <c r="B115" s="552">
        <f t="shared" si="9"/>
        <v>42</v>
      </c>
      <c r="C115" s="468"/>
      <c r="D115" s="471"/>
      <c r="E115" s="471"/>
      <c r="F115" s="552"/>
      <c r="G115" s="553">
        <f>SUM('附件3-1-3'!I41)</f>
        <v>42</v>
      </c>
    </row>
    <row r="116" s="543" customFormat="true" ht="15.75" spans="1:7">
      <c r="A116" s="122" t="s">
        <v>383</v>
      </c>
      <c r="B116" s="552">
        <f t="shared" si="9"/>
        <v>30</v>
      </c>
      <c r="C116" s="468"/>
      <c r="D116" s="471"/>
      <c r="E116" s="471"/>
      <c r="F116" s="552"/>
      <c r="G116" s="553">
        <f>SUM('附件3-1-3'!I42)</f>
        <v>30</v>
      </c>
    </row>
    <row r="117" s="543" customFormat="true" ht="15.75" spans="1:7">
      <c r="A117" s="122" t="s">
        <v>384</v>
      </c>
      <c r="B117" s="552">
        <f t="shared" si="9"/>
        <v>18</v>
      </c>
      <c r="C117" s="468"/>
      <c r="D117" s="471"/>
      <c r="E117" s="471"/>
      <c r="F117" s="552"/>
      <c r="G117" s="553">
        <f>SUM('附件3-1-3'!I43)</f>
        <v>18</v>
      </c>
    </row>
    <row r="118" s="543" customFormat="true" ht="15.75" spans="1:7">
      <c r="A118" s="122" t="s">
        <v>385</v>
      </c>
      <c r="B118" s="552">
        <f t="shared" si="9"/>
        <v>15</v>
      </c>
      <c r="C118" s="468"/>
      <c r="D118" s="471"/>
      <c r="E118" s="471"/>
      <c r="F118" s="552"/>
      <c r="G118" s="553">
        <f>SUM('附件3-1-3'!I44)</f>
        <v>15</v>
      </c>
    </row>
    <row r="119" s="543" customFormat="true" ht="15.75" spans="1:7">
      <c r="A119" s="122" t="s">
        <v>386</v>
      </c>
      <c r="B119" s="552">
        <f t="shared" si="9"/>
        <v>15</v>
      </c>
      <c r="C119" s="468"/>
      <c r="D119" s="471"/>
      <c r="E119" s="471"/>
      <c r="F119" s="552"/>
      <c r="G119" s="553">
        <f>SUM('附件3-1-3'!I45)</f>
        <v>15</v>
      </c>
    </row>
    <row r="120" s="543" customFormat="true" ht="15.75" spans="1:7">
      <c r="A120" s="122" t="s">
        <v>387</v>
      </c>
      <c r="B120" s="552">
        <f t="shared" si="9"/>
        <v>15</v>
      </c>
      <c r="C120" s="468"/>
      <c r="D120" s="471"/>
      <c r="E120" s="471"/>
      <c r="F120" s="552"/>
      <c r="G120" s="553">
        <f>SUM('附件3-1-3'!I46)</f>
        <v>15</v>
      </c>
    </row>
    <row r="121" s="543" customFormat="true" ht="15.75" spans="1:7">
      <c r="A121" s="122" t="s">
        <v>388</v>
      </c>
      <c r="B121" s="552">
        <f t="shared" si="9"/>
        <v>25</v>
      </c>
      <c r="C121" s="468"/>
      <c r="D121" s="471"/>
      <c r="E121" s="471"/>
      <c r="F121" s="552"/>
      <c r="G121" s="553">
        <f>SUM('附件3-1-3'!I47)</f>
        <v>25</v>
      </c>
    </row>
    <row r="122" s="543" customFormat="true" ht="15.75" spans="1:7">
      <c r="A122" s="122" t="s">
        <v>389</v>
      </c>
      <c r="B122" s="552">
        <f t="shared" ref="B122:B123" si="13">SUM(C122:G122)</f>
        <v>21</v>
      </c>
      <c r="C122" s="468"/>
      <c r="D122" s="471"/>
      <c r="E122" s="471"/>
      <c r="F122" s="552"/>
      <c r="G122" s="553">
        <f>SUM('附件3-1-3'!I48)</f>
        <v>21</v>
      </c>
    </row>
    <row r="123" ht="31.5" spans="1:7">
      <c r="A123" s="559" t="s">
        <v>167</v>
      </c>
      <c r="B123" s="552">
        <f t="shared" si="13"/>
        <v>385</v>
      </c>
      <c r="C123" s="468">
        <f>SUM(C124:C129)</f>
        <v>0</v>
      </c>
      <c r="D123" s="468">
        <f>SUM(D124:D129)</f>
        <v>0</v>
      </c>
      <c r="E123" s="468">
        <f>SUM(E124:E129)</f>
        <v>385</v>
      </c>
      <c r="F123" s="468">
        <f>SUM(F124:F129)</f>
        <v>0</v>
      </c>
      <c r="G123" s="468"/>
    </row>
    <row r="124" ht="31.5" spans="1:7">
      <c r="A124" s="560" t="s">
        <v>390</v>
      </c>
      <c r="B124" s="552">
        <f t="shared" ref="B124:B139" si="14">SUM(C124:G124)</f>
        <v>40</v>
      </c>
      <c r="C124" s="561"/>
      <c r="D124" s="471"/>
      <c r="E124" s="561">
        <v>40</v>
      </c>
      <c r="F124" s="431"/>
      <c r="G124" s="468"/>
    </row>
    <row r="125" ht="47.25" spans="1:7">
      <c r="A125" s="472" t="s">
        <v>391</v>
      </c>
      <c r="B125" s="552">
        <f t="shared" si="14"/>
        <v>88</v>
      </c>
      <c r="C125" s="561"/>
      <c r="D125" s="471"/>
      <c r="E125" s="561">
        <v>88</v>
      </c>
      <c r="F125" s="431"/>
      <c r="G125" s="468"/>
    </row>
    <row r="126" ht="63" spans="1:7">
      <c r="A126" s="560" t="s">
        <v>392</v>
      </c>
      <c r="B126" s="552">
        <f t="shared" si="14"/>
        <v>28</v>
      </c>
      <c r="C126" s="561"/>
      <c r="D126" s="471"/>
      <c r="E126" s="561">
        <v>28</v>
      </c>
      <c r="F126" s="431"/>
      <c r="G126" s="468"/>
    </row>
    <row r="127" ht="31.5" spans="1:7">
      <c r="A127" s="560" t="s">
        <v>393</v>
      </c>
      <c r="B127" s="552">
        <f t="shared" si="14"/>
        <v>10</v>
      </c>
      <c r="C127" s="250"/>
      <c r="D127" s="471"/>
      <c r="E127" s="561">
        <v>10</v>
      </c>
      <c r="F127" s="397"/>
      <c r="G127" s="468"/>
    </row>
    <row r="128" ht="31.5" spans="1:7">
      <c r="A128" s="560" t="s">
        <v>394</v>
      </c>
      <c r="B128" s="552">
        <f t="shared" si="14"/>
        <v>20</v>
      </c>
      <c r="C128" s="561"/>
      <c r="D128" s="471"/>
      <c r="E128" s="561">
        <v>20</v>
      </c>
      <c r="F128" s="431"/>
      <c r="G128" s="468"/>
    </row>
    <row r="129" ht="31.5" spans="1:7">
      <c r="A129" s="472" t="s">
        <v>395</v>
      </c>
      <c r="B129" s="552">
        <f t="shared" si="14"/>
        <v>199</v>
      </c>
      <c r="C129" s="561"/>
      <c r="D129" s="471"/>
      <c r="E129" s="561">
        <v>199</v>
      </c>
      <c r="F129" s="431"/>
      <c r="G129" s="468"/>
    </row>
    <row r="130" ht="15.75" spans="1:7">
      <c r="A130" s="559" t="s">
        <v>168</v>
      </c>
      <c r="B130" s="552">
        <f t="shared" si="14"/>
        <v>173</v>
      </c>
      <c r="C130" s="468">
        <f>SUM(C131:C137)</f>
        <v>0</v>
      </c>
      <c r="D130" s="468">
        <f>SUM(D131:D137)</f>
        <v>0</v>
      </c>
      <c r="E130" s="468">
        <f>SUM(E131:E137)</f>
        <v>173</v>
      </c>
      <c r="F130" s="552">
        <f>SUM(F131:F137)</f>
        <v>0</v>
      </c>
      <c r="G130" s="468">
        <f>SUM(G131:G137)</f>
        <v>0</v>
      </c>
    </row>
    <row r="131" ht="63" customHeight="true" spans="1:7">
      <c r="A131" s="560" t="s">
        <v>396</v>
      </c>
      <c r="B131" s="552">
        <f t="shared" si="14"/>
        <v>23</v>
      </c>
      <c r="C131" s="561"/>
      <c r="D131" s="471"/>
      <c r="E131" s="565">
        <v>23</v>
      </c>
      <c r="F131" s="431"/>
      <c r="G131" s="468"/>
    </row>
    <row r="132" ht="63" spans="1:7">
      <c r="A132" s="560" t="s">
        <v>397</v>
      </c>
      <c r="B132" s="552">
        <f t="shared" si="14"/>
        <v>61</v>
      </c>
      <c r="C132" s="561"/>
      <c r="D132" s="562"/>
      <c r="E132" s="565">
        <v>61</v>
      </c>
      <c r="F132" s="431"/>
      <c r="G132" s="468"/>
    </row>
    <row r="133" ht="47.25" spans="1:7">
      <c r="A133" s="560" t="s">
        <v>398</v>
      </c>
      <c r="B133" s="552">
        <f t="shared" si="14"/>
        <v>21</v>
      </c>
      <c r="C133" s="561"/>
      <c r="D133" s="471"/>
      <c r="E133" s="565">
        <v>21</v>
      </c>
      <c r="F133" s="431"/>
      <c r="G133" s="468"/>
    </row>
    <row r="134" ht="47.25" spans="1:7">
      <c r="A134" s="560" t="s">
        <v>399</v>
      </c>
      <c r="B134" s="552">
        <f t="shared" si="14"/>
        <v>19</v>
      </c>
      <c r="C134" s="561"/>
      <c r="D134" s="471"/>
      <c r="E134" s="565">
        <v>19</v>
      </c>
      <c r="F134" s="431"/>
      <c r="G134" s="468"/>
    </row>
    <row r="135" ht="31.5" spans="1:7">
      <c r="A135" s="560" t="s">
        <v>400</v>
      </c>
      <c r="B135" s="552">
        <f t="shared" si="14"/>
        <v>19</v>
      </c>
      <c r="C135" s="561"/>
      <c r="D135" s="471"/>
      <c r="E135" s="565">
        <v>19</v>
      </c>
      <c r="F135" s="431"/>
      <c r="G135" s="468"/>
    </row>
    <row r="136" ht="31.5" spans="1:7">
      <c r="A136" s="560" t="s">
        <v>401</v>
      </c>
      <c r="B136" s="552">
        <f t="shared" si="14"/>
        <v>20</v>
      </c>
      <c r="C136" s="561"/>
      <c r="D136" s="471"/>
      <c r="E136" s="565">
        <v>20</v>
      </c>
      <c r="F136" s="431"/>
      <c r="G136" s="468"/>
    </row>
    <row r="137" ht="31.5" spans="1:7">
      <c r="A137" s="560" t="s">
        <v>402</v>
      </c>
      <c r="B137" s="552">
        <f t="shared" si="14"/>
        <v>10</v>
      </c>
      <c r="C137" s="561"/>
      <c r="D137" s="471"/>
      <c r="E137" s="565">
        <v>10</v>
      </c>
      <c r="F137" s="431"/>
      <c r="G137" s="468"/>
    </row>
    <row r="138" ht="15.75" spans="1:7">
      <c r="A138" s="559" t="s">
        <v>175</v>
      </c>
      <c r="B138" s="552">
        <f t="shared" si="14"/>
        <v>163</v>
      </c>
      <c r="C138" s="250"/>
      <c r="D138" s="471">
        <v>163</v>
      </c>
      <c r="E138" s="471"/>
      <c r="F138" s="237"/>
      <c r="G138" s="250"/>
    </row>
    <row r="139" ht="15.75" spans="1:7">
      <c r="A139" s="559" t="s">
        <v>176</v>
      </c>
      <c r="B139" s="552">
        <f t="shared" si="14"/>
        <v>43</v>
      </c>
      <c r="C139" s="250"/>
      <c r="D139" s="471">
        <v>43</v>
      </c>
      <c r="E139" s="471"/>
      <c r="F139" s="237"/>
      <c r="G139" s="250"/>
    </row>
    <row r="140" ht="60.75" customHeight="true" spans="1:7">
      <c r="A140" s="563" t="s">
        <v>403</v>
      </c>
      <c r="B140" s="563"/>
      <c r="C140" s="563"/>
      <c r="D140" s="563"/>
      <c r="E140" s="563"/>
      <c r="F140" s="563"/>
      <c r="G140" s="563"/>
    </row>
    <row r="141" spans="1:7">
      <c r="A141" s="323"/>
      <c r="B141" s="324"/>
      <c r="C141" s="564"/>
      <c r="D141" s="564"/>
      <c r="E141" s="564"/>
      <c r="F141" s="323"/>
      <c r="G141" s="564"/>
    </row>
    <row r="142" spans="1:7">
      <c r="A142" s="323"/>
      <c r="B142" s="324"/>
      <c r="C142" s="564"/>
      <c r="D142" s="564"/>
      <c r="E142" s="564"/>
      <c r="F142" s="323"/>
      <c r="G142" s="564"/>
    </row>
    <row r="143" spans="1:7">
      <c r="A143" s="323"/>
      <c r="B143" s="324"/>
      <c r="C143" s="564"/>
      <c r="D143" s="564"/>
      <c r="E143" s="564"/>
      <c r="F143" s="323"/>
      <c r="G143" s="564"/>
    </row>
    <row r="144" spans="1:7">
      <c r="A144" s="323"/>
      <c r="B144" s="324"/>
      <c r="C144" s="564"/>
      <c r="D144" s="564"/>
      <c r="E144" s="564"/>
      <c r="F144" s="323"/>
      <c r="G144" s="564"/>
    </row>
    <row r="145" spans="1:7">
      <c r="A145" s="323"/>
      <c r="B145" s="324"/>
      <c r="C145" s="564"/>
      <c r="D145" s="564"/>
      <c r="E145" s="564"/>
      <c r="F145" s="323"/>
      <c r="G145" s="564"/>
    </row>
    <row r="146" spans="1:7">
      <c r="A146" s="323"/>
      <c r="B146" s="324"/>
      <c r="C146" s="564"/>
      <c r="D146" s="564"/>
      <c r="E146" s="564"/>
      <c r="F146" s="323"/>
      <c r="G146" s="564"/>
    </row>
    <row r="147" spans="1:7">
      <c r="A147" s="323"/>
      <c r="B147" s="324"/>
      <c r="C147" s="564"/>
      <c r="D147" s="564"/>
      <c r="E147" s="564"/>
      <c r="F147" s="323"/>
      <c r="G147" s="564"/>
    </row>
    <row r="148" spans="1:7">
      <c r="A148" s="323"/>
      <c r="B148" s="324"/>
      <c r="C148" s="564"/>
      <c r="D148" s="564"/>
      <c r="E148" s="564"/>
      <c r="F148" s="323"/>
      <c r="G148" s="564"/>
    </row>
    <row r="149" spans="1:7">
      <c r="A149" s="323"/>
      <c r="B149" s="324"/>
      <c r="C149" s="564"/>
      <c r="D149" s="564"/>
      <c r="E149" s="564"/>
      <c r="F149" s="323"/>
      <c r="G149" s="564"/>
    </row>
    <row r="150" spans="1:7">
      <c r="A150" s="323"/>
      <c r="B150" s="324"/>
      <c r="C150" s="564"/>
      <c r="D150" s="564"/>
      <c r="E150" s="564"/>
      <c r="F150" s="323"/>
      <c r="G150" s="564"/>
    </row>
    <row r="151" spans="1:7">
      <c r="A151" s="323"/>
      <c r="B151" s="324"/>
      <c r="C151" s="564"/>
      <c r="D151" s="564"/>
      <c r="E151" s="564"/>
      <c r="F151" s="323"/>
      <c r="G151" s="564"/>
    </row>
    <row r="152" spans="1:7">
      <c r="A152" s="323"/>
      <c r="B152" s="324"/>
      <c r="C152" s="564"/>
      <c r="D152" s="564"/>
      <c r="E152" s="564"/>
      <c r="F152" s="323"/>
      <c r="G152" s="564"/>
    </row>
    <row r="153" spans="1:7">
      <c r="A153" s="323"/>
      <c r="B153" s="324"/>
      <c r="C153" s="564"/>
      <c r="D153" s="564"/>
      <c r="E153" s="564"/>
      <c r="F153" s="323"/>
      <c r="G153" s="564"/>
    </row>
    <row r="154" spans="1:7">
      <c r="A154" s="323"/>
      <c r="B154" s="324"/>
      <c r="C154" s="564"/>
      <c r="D154" s="564"/>
      <c r="E154" s="564"/>
      <c r="F154" s="323"/>
      <c r="G154" s="564"/>
    </row>
    <row r="155" spans="1:7">
      <c r="A155" s="323"/>
      <c r="B155" s="324"/>
      <c r="C155" s="564"/>
      <c r="D155" s="564"/>
      <c r="E155" s="564"/>
      <c r="F155" s="323"/>
      <c r="G155" s="564"/>
    </row>
    <row r="156" spans="1:7">
      <c r="A156" s="323"/>
      <c r="B156" s="324"/>
      <c r="C156" s="564"/>
      <c r="D156" s="564"/>
      <c r="E156" s="564"/>
      <c r="F156" s="323"/>
      <c r="G156" s="564"/>
    </row>
    <row r="157" spans="1:7">
      <c r="A157" s="323"/>
      <c r="B157" s="324"/>
      <c r="C157" s="564"/>
      <c r="D157" s="564"/>
      <c r="E157" s="564"/>
      <c r="F157" s="323"/>
      <c r="G157" s="564"/>
    </row>
    <row r="158" spans="1:7">
      <c r="A158" s="323"/>
      <c r="B158" s="324"/>
      <c r="C158" s="564"/>
      <c r="D158" s="564"/>
      <c r="E158" s="564"/>
      <c r="F158" s="323"/>
      <c r="G158" s="564"/>
    </row>
    <row r="159" spans="1:7">
      <c r="A159" s="323"/>
      <c r="B159" s="324"/>
      <c r="C159" s="564"/>
      <c r="D159" s="564"/>
      <c r="E159" s="564"/>
      <c r="F159" s="323"/>
      <c r="G159" s="564"/>
    </row>
    <row r="160" spans="1:7">
      <c r="A160" s="323"/>
      <c r="B160" s="324"/>
      <c r="C160" s="564"/>
      <c r="D160" s="564"/>
      <c r="E160" s="564"/>
      <c r="F160" s="323"/>
      <c r="G160" s="564"/>
    </row>
    <row r="161" spans="1:7">
      <c r="A161" s="323"/>
      <c r="B161" s="324"/>
      <c r="C161" s="564"/>
      <c r="D161" s="564"/>
      <c r="E161" s="564"/>
      <c r="F161" s="323"/>
      <c r="G161" s="564"/>
    </row>
    <row r="162" spans="1:7">
      <c r="A162" s="323"/>
      <c r="B162" s="324"/>
      <c r="C162" s="564"/>
      <c r="D162" s="564"/>
      <c r="E162" s="564"/>
      <c r="F162" s="323"/>
      <c r="G162" s="564"/>
    </row>
    <row r="163" spans="1:7">
      <c r="A163" s="323"/>
      <c r="B163" s="324"/>
      <c r="C163" s="564"/>
      <c r="D163" s="564"/>
      <c r="E163" s="564"/>
      <c r="F163" s="323"/>
      <c r="G163" s="564"/>
    </row>
    <row r="164" spans="1:7">
      <c r="A164" s="323"/>
      <c r="B164" s="324"/>
      <c r="C164" s="564"/>
      <c r="D164" s="564"/>
      <c r="E164" s="564"/>
      <c r="F164" s="323"/>
      <c r="G164" s="564"/>
    </row>
    <row r="165" spans="1:7">
      <c r="A165" s="323"/>
      <c r="B165" s="324"/>
      <c r="C165" s="564"/>
      <c r="D165" s="564"/>
      <c r="E165" s="564"/>
      <c r="F165" s="323"/>
      <c r="G165" s="564"/>
    </row>
    <row r="166" spans="1:7">
      <c r="A166" s="323"/>
      <c r="B166" s="324"/>
      <c r="C166" s="564"/>
      <c r="D166" s="564"/>
      <c r="E166" s="564"/>
      <c r="F166" s="323"/>
      <c r="G166" s="564"/>
    </row>
    <row r="167" spans="1:7">
      <c r="A167" s="323"/>
      <c r="B167" s="324"/>
      <c r="C167" s="564"/>
      <c r="D167" s="564"/>
      <c r="E167" s="564"/>
      <c r="F167" s="323"/>
      <c r="G167" s="564"/>
    </row>
    <row r="168" spans="1:7">
      <c r="A168" s="323"/>
      <c r="B168" s="324"/>
      <c r="C168" s="564"/>
      <c r="D168" s="564"/>
      <c r="E168" s="564"/>
      <c r="F168" s="323"/>
      <c r="G168" s="564"/>
    </row>
    <row r="169" spans="1:7">
      <c r="A169" s="323"/>
      <c r="B169" s="324"/>
      <c r="C169" s="564"/>
      <c r="D169" s="564"/>
      <c r="E169" s="564"/>
      <c r="F169" s="323"/>
      <c r="G169" s="564"/>
    </row>
    <row r="170" spans="1:7">
      <c r="A170" s="323"/>
      <c r="B170" s="324"/>
      <c r="C170" s="564"/>
      <c r="D170" s="564"/>
      <c r="E170" s="564"/>
      <c r="F170" s="323"/>
      <c r="G170" s="564"/>
    </row>
    <row r="171" spans="1:7">
      <c r="A171" s="323"/>
      <c r="B171" s="324"/>
      <c r="C171" s="564"/>
      <c r="D171" s="564"/>
      <c r="E171" s="564"/>
      <c r="F171" s="323"/>
      <c r="G171" s="564"/>
    </row>
    <row r="172" spans="1:7">
      <c r="A172" s="323"/>
      <c r="B172" s="324"/>
      <c r="C172" s="564"/>
      <c r="D172" s="564"/>
      <c r="E172" s="564"/>
      <c r="F172" s="323"/>
      <c r="G172" s="564"/>
    </row>
    <row r="173" spans="1:7">
      <c r="A173" s="323"/>
      <c r="B173" s="324"/>
      <c r="C173" s="564"/>
      <c r="D173" s="564"/>
      <c r="E173" s="564"/>
      <c r="F173" s="323"/>
      <c r="G173" s="564"/>
    </row>
    <row r="174" spans="1:7">
      <c r="A174" s="323"/>
      <c r="B174" s="324"/>
      <c r="C174" s="564"/>
      <c r="D174" s="564"/>
      <c r="E174" s="564"/>
      <c r="F174" s="323"/>
      <c r="G174" s="564"/>
    </row>
    <row r="175" spans="1:7">
      <c r="A175" s="323"/>
      <c r="B175" s="324"/>
      <c r="C175" s="564"/>
      <c r="D175" s="564"/>
      <c r="E175" s="564"/>
      <c r="F175" s="323"/>
      <c r="G175" s="564"/>
    </row>
    <row r="176" spans="1:7">
      <c r="A176" s="323"/>
      <c r="B176" s="324"/>
      <c r="C176" s="564"/>
      <c r="D176" s="564"/>
      <c r="E176" s="564"/>
      <c r="F176" s="323"/>
      <c r="G176" s="564"/>
    </row>
    <row r="177" spans="1:7">
      <c r="A177" s="323"/>
      <c r="B177" s="324"/>
      <c r="C177" s="564"/>
      <c r="D177" s="564"/>
      <c r="E177" s="564"/>
      <c r="F177" s="323"/>
      <c r="G177" s="564"/>
    </row>
    <row r="178" spans="1:7">
      <c r="A178" s="323"/>
      <c r="B178" s="324"/>
      <c r="C178" s="564"/>
      <c r="D178" s="564"/>
      <c r="E178" s="564"/>
      <c r="F178" s="323"/>
      <c r="G178" s="564"/>
    </row>
    <row r="179" spans="1:7">
      <c r="A179" s="323"/>
      <c r="B179" s="324"/>
      <c r="C179" s="564"/>
      <c r="D179" s="564"/>
      <c r="E179" s="564"/>
      <c r="F179" s="323"/>
      <c r="G179" s="564"/>
    </row>
    <row r="180" spans="1:7">
      <c r="A180" s="323"/>
      <c r="B180" s="324"/>
      <c r="C180" s="564"/>
      <c r="D180" s="564"/>
      <c r="E180" s="564"/>
      <c r="F180" s="323"/>
      <c r="G180" s="564"/>
    </row>
    <row r="181" spans="1:7">
      <c r="A181" s="323"/>
      <c r="B181" s="324"/>
      <c r="C181" s="564"/>
      <c r="D181" s="564"/>
      <c r="E181" s="564"/>
      <c r="F181" s="323"/>
      <c r="G181" s="564"/>
    </row>
    <row r="182" spans="1:7">
      <c r="A182" s="323"/>
      <c r="B182" s="324"/>
      <c r="C182" s="564"/>
      <c r="D182" s="564"/>
      <c r="E182" s="564"/>
      <c r="F182" s="323"/>
      <c r="G182" s="564"/>
    </row>
    <row r="183" spans="1:7">
      <c r="A183" s="323"/>
      <c r="B183" s="324"/>
      <c r="C183" s="564"/>
      <c r="D183" s="564"/>
      <c r="E183" s="564"/>
      <c r="F183" s="323"/>
      <c r="G183" s="564"/>
    </row>
    <row r="184" spans="1:7">
      <c r="A184" s="323"/>
      <c r="B184" s="324"/>
      <c r="C184" s="564"/>
      <c r="D184" s="564"/>
      <c r="E184" s="564"/>
      <c r="F184" s="323"/>
      <c r="G184" s="564"/>
    </row>
    <row r="185" spans="1:7">
      <c r="A185" s="323"/>
      <c r="B185" s="324"/>
      <c r="C185" s="564"/>
      <c r="D185" s="564"/>
      <c r="E185" s="564"/>
      <c r="F185" s="323"/>
      <c r="G185" s="564"/>
    </row>
    <row r="186" spans="1:7">
      <c r="A186" s="323"/>
      <c r="B186" s="324"/>
      <c r="C186" s="564"/>
      <c r="D186" s="564"/>
      <c r="E186" s="564"/>
      <c r="F186" s="323"/>
      <c r="G186" s="564"/>
    </row>
    <row r="187" spans="1:7">
      <c r="A187" s="323"/>
      <c r="B187" s="324"/>
      <c r="C187" s="564"/>
      <c r="D187" s="564"/>
      <c r="E187" s="564"/>
      <c r="F187" s="323"/>
      <c r="G187" s="564"/>
    </row>
    <row r="188" spans="1:7">
      <c r="A188" s="323"/>
      <c r="B188" s="324"/>
      <c r="C188" s="564"/>
      <c r="D188" s="564"/>
      <c r="E188" s="564"/>
      <c r="F188" s="323"/>
      <c r="G188" s="564"/>
    </row>
    <row r="189" spans="1:7">
      <c r="A189" s="323"/>
      <c r="B189" s="324"/>
      <c r="C189" s="564"/>
      <c r="D189" s="564"/>
      <c r="E189" s="564"/>
      <c r="F189" s="323"/>
      <c r="G189" s="564"/>
    </row>
    <row r="190" spans="1:7">
      <c r="A190" s="323"/>
      <c r="B190" s="324"/>
      <c r="C190" s="564"/>
      <c r="D190" s="564"/>
      <c r="E190" s="564"/>
      <c r="F190" s="323"/>
      <c r="G190" s="564"/>
    </row>
    <row r="191" spans="1:7">
      <c r="A191" s="323"/>
      <c r="B191" s="324"/>
      <c r="C191" s="564"/>
      <c r="D191" s="564"/>
      <c r="E191" s="564"/>
      <c r="F191" s="323"/>
      <c r="G191" s="564"/>
    </row>
    <row r="192" spans="1:7">
      <c r="A192" s="323"/>
      <c r="B192" s="324"/>
      <c r="C192" s="564"/>
      <c r="D192" s="564"/>
      <c r="E192" s="564"/>
      <c r="F192" s="323"/>
      <c r="G192" s="564"/>
    </row>
    <row r="193" spans="1:7">
      <c r="A193" s="323"/>
      <c r="B193" s="324"/>
      <c r="C193" s="564"/>
      <c r="D193" s="564"/>
      <c r="E193" s="564"/>
      <c r="F193" s="323"/>
      <c r="G193" s="564"/>
    </row>
    <row r="194" spans="1:7">
      <c r="A194" s="323"/>
      <c r="B194" s="324"/>
      <c r="C194" s="564"/>
      <c r="D194" s="564"/>
      <c r="E194" s="564"/>
      <c r="F194" s="323"/>
      <c r="G194" s="564"/>
    </row>
    <row r="195" spans="1:7">
      <c r="A195" s="323"/>
      <c r="B195" s="324"/>
      <c r="C195" s="564"/>
      <c r="D195" s="564"/>
      <c r="E195" s="564"/>
      <c r="F195" s="323"/>
      <c r="G195" s="564"/>
    </row>
    <row r="196" spans="1:7">
      <c r="A196" s="323"/>
      <c r="B196" s="324"/>
      <c r="C196" s="564"/>
      <c r="D196" s="564"/>
      <c r="E196" s="564"/>
      <c r="F196" s="323"/>
      <c r="G196" s="564"/>
    </row>
    <row r="197" spans="1:7">
      <c r="A197" s="323"/>
      <c r="B197" s="324"/>
      <c r="C197" s="564"/>
      <c r="D197" s="564"/>
      <c r="E197" s="564"/>
      <c r="F197" s="323"/>
      <c r="G197" s="564"/>
    </row>
    <row r="198" spans="1:7">
      <c r="A198" s="323"/>
      <c r="B198" s="324"/>
      <c r="C198" s="564"/>
      <c r="D198" s="564"/>
      <c r="E198" s="564"/>
      <c r="F198" s="323"/>
      <c r="G198" s="564"/>
    </row>
    <row r="199" spans="1:7">
      <c r="A199" s="323"/>
      <c r="B199" s="324"/>
      <c r="C199" s="564"/>
      <c r="D199" s="564"/>
      <c r="E199" s="564"/>
      <c r="F199" s="323"/>
      <c r="G199" s="564"/>
    </row>
    <row r="200" spans="1:7">
      <c r="A200" s="323"/>
      <c r="B200" s="324"/>
      <c r="C200" s="564"/>
      <c r="D200" s="564"/>
      <c r="E200" s="564"/>
      <c r="F200" s="323"/>
      <c r="G200" s="564"/>
    </row>
    <row r="201" spans="1:7">
      <c r="A201" s="323"/>
      <c r="B201" s="324"/>
      <c r="C201" s="564"/>
      <c r="D201" s="564"/>
      <c r="E201" s="564"/>
      <c r="F201" s="323"/>
      <c r="G201" s="564"/>
    </row>
    <row r="202" spans="1:7">
      <c r="A202" s="323"/>
      <c r="B202" s="324"/>
      <c r="C202" s="564"/>
      <c r="D202" s="564"/>
      <c r="E202" s="564"/>
      <c r="F202" s="323"/>
      <c r="G202" s="564"/>
    </row>
    <row r="203" spans="1:7">
      <c r="A203" s="323"/>
      <c r="B203" s="324"/>
      <c r="C203" s="564"/>
      <c r="D203" s="564"/>
      <c r="E203" s="564"/>
      <c r="F203" s="323"/>
      <c r="G203" s="564"/>
    </row>
    <row r="204" spans="1:7">
      <c r="A204" s="323"/>
      <c r="B204" s="324"/>
      <c r="C204" s="564"/>
      <c r="D204" s="564"/>
      <c r="E204" s="564"/>
      <c r="F204" s="323"/>
      <c r="G204" s="564"/>
    </row>
    <row r="205" spans="1:7">
      <c r="A205" s="323"/>
      <c r="B205" s="324"/>
      <c r="C205" s="564"/>
      <c r="D205" s="564"/>
      <c r="E205" s="564"/>
      <c r="F205" s="323"/>
      <c r="G205" s="564"/>
    </row>
    <row r="206" spans="1:7">
      <c r="A206" s="323"/>
      <c r="B206" s="324"/>
      <c r="C206" s="564"/>
      <c r="D206" s="564"/>
      <c r="E206" s="564"/>
      <c r="F206" s="323"/>
      <c r="G206" s="564"/>
    </row>
    <row r="207" spans="1:7">
      <c r="A207" s="323"/>
      <c r="B207" s="324"/>
      <c r="C207" s="564"/>
      <c r="D207" s="564"/>
      <c r="E207" s="564"/>
      <c r="F207" s="323"/>
      <c r="G207" s="564"/>
    </row>
    <row r="208" spans="1:7">
      <c r="A208" s="323"/>
      <c r="B208" s="324"/>
      <c r="C208" s="564"/>
      <c r="D208" s="564"/>
      <c r="E208" s="564"/>
      <c r="F208" s="323"/>
      <c r="G208" s="564"/>
    </row>
    <row r="209" spans="1:7">
      <c r="A209" s="323"/>
      <c r="B209" s="324"/>
      <c r="C209" s="564"/>
      <c r="D209" s="564"/>
      <c r="E209" s="564"/>
      <c r="F209" s="323"/>
      <c r="G209" s="564"/>
    </row>
    <row r="210" spans="1:7">
      <c r="A210" s="323"/>
      <c r="B210" s="324"/>
      <c r="C210" s="564"/>
      <c r="D210" s="564"/>
      <c r="E210" s="564"/>
      <c r="F210" s="323"/>
      <c r="G210" s="564"/>
    </row>
    <row r="211" spans="1:7">
      <c r="A211" s="323"/>
      <c r="B211" s="324"/>
      <c r="C211" s="564"/>
      <c r="D211" s="564"/>
      <c r="E211" s="564"/>
      <c r="F211" s="323"/>
      <c r="G211" s="564"/>
    </row>
    <row r="212" spans="1:7">
      <c r="A212" s="323"/>
      <c r="B212" s="324"/>
      <c r="C212" s="564"/>
      <c r="D212" s="564"/>
      <c r="E212" s="564"/>
      <c r="F212" s="323"/>
      <c r="G212" s="564"/>
    </row>
    <row r="213" spans="1:7">
      <c r="A213" s="323"/>
      <c r="B213" s="324"/>
      <c r="C213" s="564"/>
      <c r="D213" s="564"/>
      <c r="E213" s="564"/>
      <c r="F213" s="323"/>
      <c r="G213" s="564"/>
    </row>
    <row r="214" spans="1:7">
      <c r="A214" s="323"/>
      <c r="B214" s="324"/>
      <c r="C214" s="564"/>
      <c r="D214" s="564"/>
      <c r="E214" s="564"/>
      <c r="F214" s="323"/>
      <c r="G214" s="564"/>
    </row>
    <row r="215" spans="1:7">
      <c r="A215" s="323"/>
      <c r="B215" s="324"/>
      <c r="C215" s="564"/>
      <c r="D215" s="564"/>
      <c r="E215" s="564"/>
      <c r="F215" s="323"/>
      <c r="G215" s="564"/>
    </row>
    <row r="216" spans="1:7">
      <c r="A216" s="323"/>
      <c r="B216" s="324"/>
      <c r="C216" s="564"/>
      <c r="D216" s="564"/>
      <c r="E216" s="564"/>
      <c r="F216" s="323"/>
      <c r="G216" s="564"/>
    </row>
    <row r="217" spans="1:7">
      <c r="A217" s="323"/>
      <c r="B217" s="324"/>
      <c r="C217" s="564"/>
      <c r="D217" s="564"/>
      <c r="E217" s="564"/>
      <c r="F217" s="323"/>
      <c r="G217" s="564"/>
    </row>
    <row r="218" spans="1:7">
      <c r="A218" s="323"/>
      <c r="B218" s="324"/>
      <c r="C218" s="564"/>
      <c r="D218" s="564"/>
      <c r="E218" s="564"/>
      <c r="F218" s="323"/>
      <c r="G218" s="564"/>
    </row>
    <row r="219" spans="1:7">
      <c r="A219" s="323"/>
      <c r="B219" s="324"/>
      <c r="C219" s="564"/>
      <c r="D219" s="564"/>
      <c r="E219" s="564"/>
      <c r="F219" s="323"/>
      <c r="G219" s="564"/>
    </row>
    <row r="220" spans="1:7">
      <c r="A220" s="323"/>
      <c r="B220" s="324"/>
      <c r="C220" s="564"/>
      <c r="D220" s="564"/>
      <c r="E220" s="564"/>
      <c r="F220" s="323"/>
      <c r="G220" s="564"/>
    </row>
    <row r="221" spans="1:7">
      <c r="A221" s="323"/>
      <c r="B221" s="324"/>
      <c r="C221" s="564"/>
      <c r="D221" s="564"/>
      <c r="E221" s="564"/>
      <c r="F221" s="323"/>
      <c r="G221" s="564"/>
    </row>
    <row r="222" spans="1:7">
      <c r="A222" s="323"/>
      <c r="B222" s="324"/>
      <c r="C222" s="564"/>
      <c r="D222" s="564"/>
      <c r="E222" s="564"/>
      <c r="F222" s="323"/>
      <c r="G222" s="564"/>
    </row>
    <row r="223" spans="1:7">
      <c r="A223" s="323"/>
      <c r="B223" s="324"/>
      <c r="C223" s="564"/>
      <c r="D223" s="564"/>
      <c r="E223" s="564"/>
      <c r="F223" s="323"/>
      <c r="G223" s="564"/>
    </row>
    <row r="224" spans="1:7">
      <c r="A224" s="323"/>
      <c r="B224" s="324"/>
      <c r="C224" s="564"/>
      <c r="D224" s="564"/>
      <c r="E224" s="564"/>
      <c r="F224" s="323"/>
      <c r="G224" s="564"/>
    </row>
    <row r="225" spans="1:7">
      <c r="A225" s="323"/>
      <c r="B225" s="324"/>
      <c r="C225" s="564"/>
      <c r="D225" s="564"/>
      <c r="E225" s="564"/>
      <c r="F225" s="323"/>
      <c r="G225" s="564"/>
    </row>
    <row r="226" spans="1:7">
      <c r="A226" s="323"/>
      <c r="B226" s="324"/>
      <c r="C226" s="564"/>
      <c r="D226" s="564"/>
      <c r="E226" s="564"/>
      <c r="F226" s="323"/>
      <c r="G226" s="564"/>
    </row>
    <row r="227" spans="1:7">
      <c r="A227" s="323"/>
      <c r="B227" s="324"/>
      <c r="C227" s="564"/>
      <c r="D227" s="564"/>
      <c r="E227" s="564"/>
      <c r="F227" s="323"/>
      <c r="G227" s="564"/>
    </row>
    <row r="228" spans="1:7">
      <c r="A228" s="323"/>
      <c r="B228" s="324"/>
      <c r="C228" s="564"/>
      <c r="D228" s="564"/>
      <c r="E228" s="564"/>
      <c r="F228" s="323"/>
      <c r="G228" s="564"/>
    </row>
    <row r="229" spans="1:7">
      <c r="A229" s="323"/>
      <c r="B229" s="324"/>
      <c r="C229" s="564"/>
      <c r="D229" s="564"/>
      <c r="E229" s="564"/>
      <c r="F229" s="323"/>
      <c r="G229" s="564"/>
    </row>
    <row r="230" spans="1:7">
      <c r="A230" s="323"/>
      <c r="B230" s="324"/>
      <c r="C230" s="564"/>
      <c r="D230" s="564"/>
      <c r="E230" s="564"/>
      <c r="F230" s="323"/>
      <c r="G230" s="564"/>
    </row>
    <row r="231" spans="1:7">
      <c r="A231" s="323"/>
      <c r="B231" s="324"/>
      <c r="C231" s="564"/>
      <c r="D231" s="564"/>
      <c r="E231" s="564"/>
      <c r="F231" s="323"/>
      <c r="G231" s="564"/>
    </row>
    <row r="232" spans="1:7">
      <c r="A232" s="323"/>
      <c r="B232" s="324"/>
      <c r="C232" s="564"/>
      <c r="D232" s="564"/>
      <c r="E232" s="564"/>
      <c r="F232" s="323"/>
      <c r="G232" s="564"/>
    </row>
    <row r="233" spans="1:7">
      <c r="A233" s="323"/>
      <c r="B233" s="324"/>
      <c r="C233" s="564"/>
      <c r="D233" s="564"/>
      <c r="E233" s="564"/>
      <c r="F233" s="323"/>
      <c r="G233" s="564"/>
    </row>
    <row r="234" spans="1:7">
      <c r="A234" s="323"/>
      <c r="B234" s="324"/>
      <c r="C234" s="564"/>
      <c r="D234" s="564"/>
      <c r="E234" s="564"/>
      <c r="F234" s="323"/>
      <c r="G234" s="564"/>
    </row>
    <row r="235" spans="1:7">
      <c r="A235" s="323"/>
      <c r="B235" s="324"/>
      <c r="C235" s="564"/>
      <c r="D235" s="564"/>
      <c r="E235" s="564"/>
      <c r="F235" s="323"/>
      <c r="G235" s="564"/>
    </row>
    <row r="236" spans="1:7">
      <c r="A236" s="323"/>
      <c r="B236" s="324"/>
      <c r="C236" s="564"/>
      <c r="D236" s="564"/>
      <c r="E236" s="564"/>
      <c r="F236" s="323"/>
      <c r="G236" s="564"/>
    </row>
    <row r="237" spans="1:7">
      <c r="A237" s="323"/>
      <c r="B237" s="324"/>
      <c r="C237" s="564"/>
      <c r="D237" s="564"/>
      <c r="E237" s="564"/>
      <c r="F237" s="323"/>
      <c r="G237" s="564"/>
    </row>
    <row r="238" spans="1:7">
      <c r="A238" s="323"/>
      <c r="B238" s="324"/>
      <c r="C238" s="564"/>
      <c r="D238" s="564"/>
      <c r="E238" s="564"/>
      <c r="F238" s="323"/>
      <c r="G238" s="564"/>
    </row>
    <row r="239" spans="1:7">
      <c r="A239" s="323"/>
      <c r="B239" s="324"/>
      <c r="C239" s="564"/>
      <c r="D239" s="564"/>
      <c r="E239" s="564"/>
      <c r="F239" s="323"/>
      <c r="G239" s="564"/>
    </row>
    <row r="240" spans="1:7">
      <c r="A240" s="323"/>
      <c r="B240" s="324"/>
      <c r="C240" s="564"/>
      <c r="D240" s="564"/>
      <c r="E240" s="564"/>
      <c r="F240" s="323"/>
      <c r="G240" s="564"/>
    </row>
    <row r="241" spans="1:7">
      <c r="A241" s="323"/>
      <c r="B241" s="324"/>
      <c r="C241" s="564"/>
      <c r="D241" s="564"/>
      <c r="E241" s="564"/>
      <c r="F241" s="323"/>
      <c r="G241" s="564"/>
    </row>
    <row r="242" spans="1:7">
      <c r="A242" s="323"/>
      <c r="B242" s="324"/>
      <c r="C242" s="564"/>
      <c r="D242" s="564"/>
      <c r="E242" s="564"/>
      <c r="F242" s="323"/>
      <c r="G242" s="564"/>
    </row>
    <row r="243" spans="1:7">
      <c r="A243" s="323"/>
      <c r="B243" s="324"/>
      <c r="C243" s="564"/>
      <c r="D243" s="564"/>
      <c r="E243" s="564"/>
      <c r="F243" s="323"/>
      <c r="G243" s="564"/>
    </row>
    <row r="244" spans="1:7">
      <c r="A244" s="323"/>
      <c r="B244" s="324"/>
      <c r="C244" s="564"/>
      <c r="D244" s="564"/>
      <c r="E244" s="564"/>
      <c r="F244" s="323"/>
      <c r="G244" s="564"/>
    </row>
    <row r="245" spans="1:7">
      <c r="A245" s="323"/>
      <c r="B245" s="324"/>
      <c r="C245" s="564"/>
      <c r="D245" s="564"/>
      <c r="E245" s="564"/>
      <c r="F245" s="323"/>
      <c r="G245" s="564"/>
    </row>
    <row r="246" spans="1:7">
      <c r="A246" s="323"/>
      <c r="B246" s="324"/>
      <c r="C246" s="564"/>
      <c r="D246" s="564"/>
      <c r="E246" s="564"/>
      <c r="F246" s="323"/>
      <c r="G246" s="564"/>
    </row>
    <row r="247" spans="1:7">
      <c r="A247" s="323"/>
      <c r="B247" s="324"/>
      <c r="C247" s="564"/>
      <c r="D247" s="564"/>
      <c r="E247" s="564"/>
      <c r="F247" s="323"/>
      <c r="G247" s="564"/>
    </row>
    <row r="248" spans="1:7">
      <c r="A248" s="323"/>
      <c r="B248" s="324"/>
      <c r="C248" s="564"/>
      <c r="D248" s="564"/>
      <c r="E248" s="564"/>
      <c r="F248" s="323"/>
      <c r="G248" s="564"/>
    </row>
    <row r="249" spans="1:7">
      <c r="A249" s="323"/>
      <c r="B249" s="324"/>
      <c r="C249" s="564"/>
      <c r="D249" s="564"/>
      <c r="E249" s="564"/>
      <c r="F249" s="323"/>
      <c r="G249" s="564"/>
    </row>
    <row r="250" spans="1:7">
      <c r="A250" s="323"/>
      <c r="B250" s="324"/>
      <c r="C250" s="564"/>
      <c r="D250" s="564"/>
      <c r="E250" s="564"/>
      <c r="F250" s="323"/>
      <c r="G250" s="564"/>
    </row>
    <row r="251" spans="1:7">
      <c r="A251" s="323"/>
      <c r="B251" s="324"/>
      <c r="C251" s="564"/>
      <c r="D251" s="564"/>
      <c r="E251" s="564"/>
      <c r="F251" s="323"/>
      <c r="G251" s="564"/>
    </row>
    <row r="252" spans="1:7">
      <c r="A252" s="323"/>
      <c r="B252" s="324"/>
      <c r="C252" s="564"/>
      <c r="D252" s="564"/>
      <c r="E252" s="564"/>
      <c r="F252" s="323"/>
      <c r="G252" s="564"/>
    </row>
    <row r="253" spans="1:7">
      <c r="A253" s="323"/>
      <c r="B253" s="324"/>
      <c r="C253" s="564"/>
      <c r="D253" s="564"/>
      <c r="E253" s="564"/>
      <c r="F253" s="323"/>
      <c r="G253" s="564"/>
    </row>
    <row r="254" spans="1:7">
      <c r="A254" s="323"/>
      <c r="B254" s="324"/>
      <c r="C254" s="564"/>
      <c r="D254" s="564"/>
      <c r="E254" s="564"/>
      <c r="F254" s="323"/>
      <c r="G254" s="564"/>
    </row>
    <row r="255" spans="1:7">
      <c r="A255" s="323"/>
      <c r="B255" s="324"/>
      <c r="C255" s="564"/>
      <c r="D255" s="564"/>
      <c r="E255" s="564"/>
      <c r="F255" s="323"/>
      <c r="G255" s="564"/>
    </row>
    <row r="256" spans="1:7">
      <c r="A256" s="323"/>
      <c r="B256" s="324"/>
      <c r="C256" s="564"/>
      <c r="D256" s="564"/>
      <c r="E256" s="564"/>
      <c r="F256" s="323"/>
      <c r="G256" s="564"/>
    </row>
    <row r="257" spans="1:7">
      <c r="A257" s="323"/>
      <c r="B257" s="324"/>
      <c r="C257" s="564"/>
      <c r="D257" s="564"/>
      <c r="E257" s="564"/>
      <c r="F257" s="323"/>
      <c r="G257" s="564"/>
    </row>
    <row r="258" spans="1:7">
      <c r="A258" s="323"/>
      <c r="B258" s="324"/>
      <c r="C258" s="564"/>
      <c r="D258" s="564"/>
      <c r="E258" s="564"/>
      <c r="F258" s="323"/>
      <c r="G258" s="564"/>
    </row>
    <row r="259" spans="1:7">
      <c r="A259" s="323"/>
      <c r="B259" s="324"/>
      <c r="C259" s="564"/>
      <c r="D259" s="564"/>
      <c r="E259" s="564"/>
      <c r="F259" s="323"/>
      <c r="G259" s="564"/>
    </row>
    <row r="260" spans="1:7">
      <c r="A260" s="323"/>
      <c r="B260" s="324"/>
      <c r="C260" s="564"/>
      <c r="D260" s="564"/>
      <c r="E260" s="564"/>
      <c r="F260" s="323"/>
      <c r="G260" s="564"/>
    </row>
    <row r="261" spans="1:7">
      <c r="A261" s="323"/>
      <c r="B261" s="324"/>
      <c r="C261" s="564"/>
      <c r="D261" s="564"/>
      <c r="E261" s="564"/>
      <c r="F261" s="323"/>
      <c r="G261" s="564"/>
    </row>
    <row r="262" spans="1:7">
      <c r="A262" s="323"/>
      <c r="B262" s="324"/>
      <c r="C262" s="564"/>
      <c r="D262" s="564"/>
      <c r="E262" s="564"/>
      <c r="F262" s="323"/>
      <c r="G262" s="564"/>
    </row>
    <row r="263" spans="1:7">
      <c r="A263" s="323"/>
      <c r="B263" s="324"/>
      <c r="C263" s="564"/>
      <c r="D263" s="564"/>
      <c r="E263" s="564"/>
      <c r="F263" s="323"/>
      <c r="G263" s="564"/>
    </row>
    <row r="264" spans="1:7">
      <c r="A264" s="323"/>
      <c r="B264" s="324"/>
      <c r="C264" s="564"/>
      <c r="D264" s="564"/>
      <c r="E264" s="564"/>
      <c r="F264" s="323"/>
      <c r="G264" s="564"/>
    </row>
    <row r="265" spans="1:7">
      <c r="A265" s="323"/>
      <c r="B265" s="324"/>
      <c r="C265" s="564"/>
      <c r="D265" s="564"/>
      <c r="E265" s="564"/>
      <c r="F265" s="323"/>
      <c r="G265" s="564"/>
    </row>
    <row r="266" spans="1:7">
      <c r="A266" s="323"/>
      <c r="B266" s="324"/>
      <c r="C266" s="564"/>
      <c r="D266" s="564"/>
      <c r="E266" s="564"/>
      <c r="F266" s="323"/>
      <c r="G266" s="564"/>
    </row>
    <row r="267" spans="1:7">
      <c r="A267" s="323"/>
      <c r="B267" s="324"/>
      <c r="C267" s="564"/>
      <c r="D267" s="564"/>
      <c r="E267" s="564"/>
      <c r="F267" s="323"/>
      <c r="G267" s="564"/>
    </row>
    <row r="268" spans="1:7">
      <c r="A268" s="323"/>
      <c r="B268" s="324"/>
      <c r="C268" s="564"/>
      <c r="D268" s="564"/>
      <c r="E268" s="564"/>
      <c r="F268" s="323"/>
      <c r="G268" s="564"/>
    </row>
    <row r="269" spans="1:7">
      <c r="A269" s="323"/>
      <c r="B269" s="324"/>
      <c r="C269" s="564"/>
      <c r="D269" s="564"/>
      <c r="E269" s="564"/>
      <c r="F269" s="323"/>
      <c r="G269" s="564"/>
    </row>
    <row r="270" spans="1:7">
      <c r="A270" s="323"/>
      <c r="B270" s="324"/>
      <c r="C270" s="564"/>
      <c r="D270" s="564"/>
      <c r="E270" s="564"/>
      <c r="F270" s="323"/>
      <c r="G270" s="564"/>
    </row>
    <row r="271" spans="1:7">
      <c r="A271" s="323"/>
      <c r="B271" s="324"/>
      <c r="C271" s="564"/>
      <c r="D271" s="564"/>
      <c r="E271" s="564"/>
      <c r="F271" s="323"/>
      <c r="G271" s="564"/>
    </row>
    <row r="272" spans="1:7">
      <c r="A272" s="323"/>
      <c r="B272" s="324"/>
      <c r="C272" s="564"/>
      <c r="D272" s="564"/>
      <c r="E272" s="564"/>
      <c r="F272" s="323"/>
      <c r="G272" s="564"/>
    </row>
    <row r="273" spans="1:7">
      <c r="A273" s="323"/>
      <c r="B273" s="324"/>
      <c r="C273" s="564"/>
      <c r="D273" s="564"/>
      <c r="E273" s="564"/>
      <c r="F273" s="323"/>
      <c r="G273" s="564"/>
    </row>
    <row r="274" spans="1:7">
      <c r="A274" s="323"/>
      <c r="B274" s="324"/>
      <c r="C274" s="564"/>
      <c r="D274" s="564"/>
      <c r="E274" s="564"/>
      <c r="F274" s="323"/>
      <c r="G274" s="564"/>
    </row>
    <row r="275" spans="1:7">
      <c r="A275" s="323"/>
      <c r="B275" s="324"/>
      <c r="C275" s="564"/>
      <c r="D275" s="564"/>
      <c r="E275" s="564"/>
      <c r="F275" s="323"/>
      <c r="G275" s="564"/>
    </row>
    <row r="276" spans="1:7">
      <c r="A276" s="323"/>
      <c r="B276" s="324"/>
      <c r="C276" s="564"/>
      <c r="D276" s="564"/>
      <c r="E276" s="564"/>
      <c r="F276" s="323"/>
      <c r="G276" s="564"/>
    </row>
    <row r="277" spans="1:7">
      <c r="A277" s="323"/>
      <c r="B277" s="324"/>
      <c r="C277" s="564"/>
      <c r="D277" s="564"/>
      <c r="E277" s="564"/>
      <c r="F277" s="323"/>
      <c r="G277" s="564"/>
    </row>
    <row r="278" spans="1:7">
      <c r="A278" s="323"/>
      <c r="B278" s="324"/>
      <c r="C278" s="564"/>
      <c r="D278" s="564"/>
      <c r="E278" s="564"/>
      <c r="F278" s="323"/>
      <c r="G278" s="564"/>
    </row>
    <row r="279" spans="1:7">
      <c r="A279" s="323"/>
      <c r="B279" s="324"/>
      <c r="C279" s="564"/>
      <c r="D279" s="564"/>
      <c r="E279" s="564"/>
      <c r="F279" s="323"/>
      <c r="G279" s="564"/>
    </row>
    <row r="280" spans="1:7">
      <c r="A280" s="323"/>
      <c r="B280" s="324"/>
      <c r="C280" s="564"/>
      <c r="D280" s="564"/>
      <c r="E280" s="564"/>
      <c r="F280" s="323"/>
      <c r="G280" s="564"/>
    </row>
    <row r="281" spans="1:7">
      <c r="A281" s="323"/>
      <c r="B281" s="324"/>
      <c r="C281" s="564"/>
      <c r="D281" s="564"/>
      <c r="E281" s="564"/>
      <c r="F281" s="323"/>
      <c r="G281" s="564"/>
    </row>
    <row r="282" spans="1:7">
      <c r="A282" s="323"/>
      <c r="B282" s="324"/>
      <c r="C282" s="564"/>
      <c r="D282" s="564"/>
      <c r="E282" s="564"/>
      <c r="F282" s="323"/>
      <c r="G282" s="564"/>
    </row>
    <row r="283" spans="1:7">
      <c r="A283" s="323"/>
      <c r="B283" s="324"/>
      <c r="C283" s="564"/>
      <c r="D283" s="564"/>
      <c r="E283" s="564"/>
      <c r="F283" s="323"/>
      <c r="G283" s="564"/>
    </row>
    <row r="284" spans="1:7">
      <c r="A284" s="323"/>
      <c r="B284" s="324"/>
      <c r="C284" s="564"/>
      <c r="D284" s="564"/>
      <c r="E284" s="564"/>
      <c r="F284" s="323"/>
      <c r="G284" s="564"/>
    </row>
    <row r="285" spans="1:7">
      <c r="A285" s="323"/>
      <c r="B285" s="324"/>
      <c r="C285" s="564"/>
      <c r="D285" s="564"/>
      <c r="E285" s="564"/>
      <c r="F285" s="323"/>
      <c r="G285" s="564"/>
    </row>
    <row r="286" spans="1:7">
      <c r="A286" s="323"/>
      <c r="B286" s="324"/>
      <c r="C286" s="564"/>
      <c r="D286" s="564"/>
      <c r="E286" s="564"/>
      <c r="F286" s="323"/>
      <c r="G286" s="564"/>
    </row>
    <row r="287" spans="1:7">
      <c r="A287" s="323"/>
      <c r="B287" s="324"/>
      <c r="C287" s="564"/>
      <c r="D287" s="564"/>
      <c r="E287" s="564"/>
      <c r="F287" s="323"/>
      <c r="G287" s="564"/>
    </row>
    <row r="288" spans="1:7">
      <c r="A288" s="323"/>
      <c r="B288" s="324"/>
      <c r="C288" s="564"/>
      <c r="D288" s="564"/>
      <c r="E288" s="564"/>
      <c r="F288" s="323"/>
      <c r="G288" s="564"/>
    </row>
    <row r="289" spans="1:7">
      <c r="A289" s="323"/>
      <c r="B289" s="324"/>
      <c r="C289" s="564"/>
      <c r="D289" s="564"/>
      <c r="E289" s="564"/>
      <c r="F289" s="323"/>
      <c r="G289" s="564"/>
    </row>
    <row r="290" spans="1:7">
      <c r="A290" s="323"/>
      <c r="B290" s="324"/>
      <c r="C290" s="564"/>
      <c r="D290" s="564"/>
      <c r="E290" s="564"/>
      <c r="F290" s="323"/>
      <c r="G290" s="564"/>
    </row>
    <row r="291" spans="1:7">
      <c r="A291" s="323"/>
      <c r="B291" s="324"/>
      <c r="C291" s="564"/>
      <c r="D291" s="564"/>
      <c r="E291" s="564"/>
      <c r="F291" s="323"/>
      <c r="G291" s="564"/>
    </row>
    <row r="292" spans="1:7">
      <c r="A292" s="323"/>
      <c r="B292" s="324"/>
      <c r="C292" s="564"/>
      <c r="D292" s="564"/>
      <c r="E292" s="564"/>
      <c r="F292" s="323"/>
      <c r="G292" s="564"/>
    </row>
    <row r="293" spans="1:7">
      <c r="A293" s="323"/>
      <c r="B293" s="324"/>
      <c r="C293" s="564"/>
      <c r="D293" s="564"/>
      <c r="E293" s="564"/>
      <c r="F293" s="323"/>
      <c r="G293" s="564"/>
    </row>
    <row r="294" spans="1:7">
      <c r="A294" s="323"/>
      <c r="B294" s="324"/>
      <c r="C294" s="564"/>
      <c r="D294" s="564"/>
      <c r="E294" s="564"/>
      <c r="F294" s="323"/>
      <c r="G294" s="564"/>
    </row>
    <row r="295" spans="1:7">
      <c r="A295" s="323"/>
      <c r="B295" s="324"/>
      <c r="C295" s="564"/>
      <c r="D295" s="564"/>
      <c r="E295" s="564"/>
      <c r="F295" s="323"/>
      <c r="G295" s="564"/>
    </row>
    <row r="296" spans="1:7">
      <c r="A296" s="323"/>
      <c r="B296" s="324"/>
      <c r="C296" s="564"/>
      <c r="D296" s="564"/>
      <c r="E296" s="564"/>
      <c r="F296" s="323"/>
      <c r="G296" s="564"/>
    </row>
    <row r="297" spans="1:7">
      <c r="A297" s="323"/>
      <c r="B297" s="324"/>
      <c r="C297" s="564"/>
      <c r="D297" s="564"/>
      <c r="E297" s="564"/>
      <c r="F297" s="323"/>
      <c r="G297" s="564"/>
    </row>
    <row r="298" spans="1:7">
      <c r="A298" s="323"/>
      <c r="B298" s="324"/>
      <c r="C298" s="564"/>
      <c r="D298" s="564"/>
      <c r="E298" s="564"/>
      <c r="F298" s="323"/>
      <c r="G298" s="564"/>
    </row>
    <row r="299" spans="1:7">
      <c r="A299" s="323"/>
      <c r="B299" s="324"/>
      <c r="C299" s="564"/>
      <c r="D299" s="564"/>
      <c r="E299" s="564"/>
      <c r="F299" s="323"/>
      <c r="G299" s="564"/>
    </row>
    <row r="300" spans="1:7">
      <c r="A300" s="323"/>
      <c r="B300" s="324"/>
      <c r="C300" s="564"/>
      <c r="D300" s="564"/>
      <c r="E300" s="564"/>
      <c r="F300" s="323"/>
      <c r="G300" s="564"/>
    </row>
    <row r="301" spans="1:7">
      <c r="A301" s="323"/>
      <c r="B301" s="324"/>
      <c r="C301" s="564"/>
      <c r="D301" s="564"/>
      <c r="E301" s="564"/>
      <c r="F301" s="323"/>
      <c r="G301" s="564"/>
    </row>
    <row r="302" spans="1:7">
      <c r="A302" s="323"/>
      <c r="B302" s="324"/>
      <c r="C302" s="564"/>
      <c r="D302" s="564"/>
      <c r="E302" s="564"/>
      <c r="F302" s="323"/>
      <c r="G302" s="564"/>
    </row>
    <row r="303" spans="1:7">
      <c r="A303" s="323"/>
      <c r="B303" s="324"/>
      <c r="C303" s="564"/>
      <c r="D303" s="564"/>
      <c r="E303" s="564"/>
      <c r="F303" s="323"/>
      <c r="G303" s="564"/>
    </row>
    <row r="304" spans="1:7">
      <c r="A304" s="323"/>
      <c r="B304" s="324"/>
      <c r="C304" s="564"/>
      <c r="D304" s="564"/>
      <c r="E304" s="564"/>
      <c r="F304" s="323"/>
      <c r="G304" s="564"/>
    </row>
    <row r="305" spans="1:7">
      <c r="A305" s="323"/>
      <c r="B305" s="324"/>
      <c r="C305" s="564"/>
      <c r="D305" s="564"/>
      <c r="E305" s="564"/>
      <c r="F305" s="323"/>
      <c r="G305" s="564"/>
    </row>
    <row r="306" spans="1:7">
      <c r="A306" s="323"/>
      <c r="B306" s="324"/>
      <c r="C306" s="564"/>
      <c r="D306" s="564"/>
      <c r="E306" s="564"/>
      <c r="F306" s="323"/>
      <c r="G306" s="564"/>
    </row>
    <row r="307" spans="1:7">
      <c r="A307" s="323"/>
      <c r="B307" s="324"/>
      <c r="C307" s="564"/>
      <c r="D307" s="564"/>
      <c r="E307" s="564"/>
      <c r="F307" s="323"/>
      <c r="G307" s="564"/>
    </row>
    <row r="308" spans="1:7">
      <c r="A308" s="323"/>
      <c r="B308" s="324"/>
      <c r="C308" s="564"/>
      <c r="D308" s="564"/>
      <c r="E308" s="564"/>
      <c r="F308" s="323"/>
      <c r="G308" s="564"/>
    </row>
    <row r="309" spans="1:7">
      <c r="A309" s="323"/>
      <c r="B309" s="324"/>
      <c r="C309" s="564"/>
      <c r="D309" s="564"/>
      <c r="E309" s="564"/>
      <c r="F309" s="323"/>
      <c r="G309" s="564"/>
    </row>
    <row r="310" spans="1:7">
      <c r="A310" s="323"/>
      <c r="B310" s="324"/>
      <c r="C310" s="564"/>
      <c r="D310" s="564"/>
      <c r="E310" s="564"/>
      <c r="F310" s="323"/>
      <c r="G310" s="564"/>
    </row>
    <row r="311" spans="1:7">
      <c r="A311" s="323"/>
      <c r="B311" s="324"/>
      <c r="C311" s="564"/>
      <c r="D311" s="564"/>
      <c r="E311" s="564"/>
      <c r="F311" s="323"/>
      <c r="G311" s="564"/>
    </row>
    <row r="312" spans="1:7">
      <c r="A312" s="323"/>
      <c r="B312" s="324"/>
      <c r="C312" s="564"/>
      <c r="D312" s="564"/>
      <c r="E312" s="564"/>
      <c r="F312" s="323"/>
      <c r="G312" s="564"/>
    </row>
    <row r="313" spans="1:7">
      <c r="A313" s="323"/>
      <c r="B313" s="324"/>
      <c r="C313" s="564"/>
      <c r="D313" s="564"/>
      <c r="E313" s="564"/>
      <c r="F313" s="323"/>
      <c r="G313" s="564"/>
    </row>
    <row r="314" spans="1:7">
      <c r="A314" s="323"/>
      <c r="B314" s="324"/>
      <c r="C314" s="564"/>
      <c r="D314" s="564"/>
      <c r="E314" s="564"/>
      <c r="F314" s="323"/>
      <c r="G314" s="564"/>
    </row>
    <row r="315" spans="1:7">
      <c r="A315" s="323"/>
      <c r="B315" s="324"/>
      <c r="C315" s="564"/>
      <c r="D315" s="564"/>
      <c r="E315" s="564"/>
      <c r="F315" s="323"/>
      <c r="G315" s="564"/>
    </row>
    <row r="316" spans="1:7">
      <c r="A316" s="323"/>
      <c r="B316" s="324"/>
      <c r="C316" s="564"/>
      <c r="D316" s="564"/>
      <c r="E316" s="564"/>
      <c r="F316" s="323"/>
      <c r="G316" s="564"/>
    </row>
    <row r="317" spans="1:7">
      <c r="A317" s="323"/>
      <c r="B317" s="324"/>
      <c r="C317" s="564"/>
      <c r="D317" s="564"/>
      <c r="E317" s="564"/>
      <c r="F317" s="323"/>
      <c r="G317" s="564"/>
    </row>
    <row r="318" spans="1:7">
      <c r="A318" s="323"/>
      <c r="B318" s="324"/>
      <c r="C318" s="564"/>
      <c r="D318" s="564"/>
      <c r="E318" s="564"/>
      <c r="F318" s="323"/>
      <c r="G318" s="564"/>
    </row>
    <row r="319" spans="1:7">
      <c r="A319" s="323"/>
      <c r="B319" s="324"/>
      <c r="C319" s="564"/>
      <c r="D319" s="564"/>
      <c r="E319" s="564"/>
      <c r="F319" s="323"/>
      <c r="G319" s="564"/>
    </row>
    <row r="320" spans="1:7">
      <c r="A320" s="323"/>
      <c r="B320" s="324"/>
      <c r="C320" s="564"/>
      <c r="D320" s="564"/>
      <c r="E320" s="564"/>
      <c r="F320" s="323"/>
      <c r="G320" s="564"/>
    </row>
    <row r="321" spans="1:7">
      <c r="A321" s="323"/>
      <c r="B321" s="324"/>
      <c r="C321" s="564"/>
      <c r="D321" s="564"/>
      <c r="E321" s="564"/>
      <c r="F321" s="323"/>
      <c r="G321" s="564"/>
    </row>
    <row r="322" spans="1:7">
      <c r="A322" s="323"/>
      <c r="B322" s="324"/>
      <c r="C322" s="564"/>
      <c r="D322" s="564"/>
      <c r="E322" s="564"/>
      <c r="F322" s="323"/>
      <c r="G322" s="564"/>
    </row>
    <row r="323" spans="1:7">
      <c r="A323" s="323"/>
      <c r="B323" s="324"/>
      <c r="C323" s="564"/>
      <c r="D323" s="564"/>
      <c r="E323" s="564"/>
      <c r="F323" s="323"/>
      <c r="G323" s="564"/>
    </row>
    <row r="324" spans="1:7">
      <c r="A324" s="323"/>
      <c r="B324" s="324"/>
      <c r="C324" s="564"/>
      <c r="D324" s="564"/>
      <c r="E324" s="564"/>
      <c r="F324" s="323"/>
      <c r="G324" s="564"/>
    </row>
    <row r="325" spans="1:7">
      <c r="A325" s="323"/>
      <c r="B325" s="324"/>
      <c r="C325" s="564"/>
      <c r="D325" s="564"/>
      <c r="E325" s="564"/>
      <c r="F325" s="323"/>
      <c r="G325" s="564"/>
    </row>
    <row r="326" spans="1:7">
      <c r="A326" s="323"/>
      <c r="B326" s="324"/>
      <c r="C326" s="564"/>
      <c r="D326" s="564"/>
      <c r="E326" s="564"/>
      <c r="F326" s="323"/>
      <c r="G326" s="564"/>
    </row>
    <row r="327" spans="1:7">
      <c r="A327" s="323"/>
      <c r="B327" s="324"/>
      <c r="C327" s="564"/>
      <c r="D327" s="564"/>
      <c r="E327" s="564"/>
      <c r="F327" s="323"/>
      <c r="G327" s="564"/>
    </row>
    <row r="328" spans="1:7">
      <c r="A328" s="323"/>
      <c r="B328" s="324"/>
      <c r="C328" s="564"/>
      <c r="D328" s="564"/>
      <c r="E328" s="564"/>
      <c r="F328" s="323"/>
      <c r="G328" s="564"/>
    </row>
    <row r="329" spans="1:7">
      <c r="A329" s="323"/>
      <c r="B329" s="324"/>
      <c r="C329" s="564"/>
      <c r="D329" s="564"/>
      <c r="E329" s="564"/>
      <c r="F329" s="323"/>
      <c r="G329" s="564"/>
    </row>
    <row r="330" spans="1:7">
      <c r="A330" s="323"/>
      <c r="B330" s="324"/>
      <c r="C330" s="564"/>
      <c r="D330" s="564"/>
      <c r="E330" s="564"/>
      <c r="F330" s="323"/>
      <c r="G330" s="564"/>
    </row>
    <row r="331" spans="1:7">
      <c r="A331" s="323"/>
      <c r="B331" s="324"/>
      <c r="C331" s="564"/>
      <c r="D331" s="564"/>
      <c r="E331" s="564"/>
      <c r="F331" s="323"/>
      <c r="G331" s="564"/>
    </row>
    <row r="332" spans="1:7">
      <c r="A332" s="323"/>
      <c r="B332" s="324"/>
      <c r="C332" s="564"/>
      <c r="D332" s="564"/>
      <c r="E332" s="564"/>
      <c r="F332" s="323"/>
      <c r="G332" s="564"/>
    </row>
    <row r="333" spans="1:7">
      <c r="A333" s="323"/>
      <c r="B333" s="324"/>
      <c r="C333" s="564"/>
      <c r="D333" s="564"/>
      <c r="E333" s="564"/>
      <c r="F333" s="323"/>
      <c r="G333" s="564"/>
    </row>
    <row r="334" spans="1:7">
      <c r="A334" s="323"/>
      <c r="B334" s="324"/>
      <c r="C334" s="564"/>
      <c r="D334" s="564"/>
      <c r="E334" s="564"/>
      <c r="F334" s="323"/>
      <c r="G334" s="564"/>
    </row>
    <row r="335" spans="1:7">
      <c r="A335" s="323"/>
      <c r="B335" s="324"/>
      <c r="C335" s="564"/>
      <c r="D335" s="564"/>
      <c r="E335" s="564"/>
      <c r="F335" s="323"/>
      <c r="G335" s="564"/>
    </row>
    <row r="336" spans="1:7">
      <c r="A336" s="323"/>
      <c r="B336" s="324"/>
      <c r="C336" s="564"/>
      <c r="D336" s="564"/>
      <c r="E336" s="564"/>
      <c r="F336" s="323"/>
      <c r="G336" s="564"/>
    </row>
    <row r="337" spans="1:7">
      <c r="A337" s="323"/>
      <c r="B337" s="324"/>
      <c r="C337" s="564"/>
      <c r="D337" s="564"/>
      <c r="E337" s="564"/>
      <c r="F337" s="323"/>
      <c r="G337" s="564"/>
    </row>
    <row r="338" spans="1:7">
      <c r="A338" s="323"/>
      <c r="B338" s="324"/>
      <c r="C338" s="564"/>
      <c r="D338" s="564"/>
      <c r="E338" s="564"/>
      <c r="F338" s="323"/>
      <c r="G338" s="564"/>
    </row>
    <row r="339" spans="1:7">
      <c r="A339" s="323"/>
      <c r="B339" s="324"/>
      <c r="C339" s="564"/>
      <c r="D339" s="564"/>
      <c r="E339" s="564"/>
      <c r="F339" s="323"/>
      <c r="G339" s="564"/>
    </row>
    <row r="340" spans="1:7">
      <c r="A340" s="323"/>
      <c r="B340" s="324"/>
      <c r="C340" s="564"/>
      <c r="D340" s="564"/>
      <c r="E340" s="564"/>
      <c r="F340" s="323"/>
      <c r="G340" s="564"/>
    </row>
    <row r="341" spans="1:7">
      <c r="A341" s="323"/>
      <c r="B341" s="324"/>
      <c r="C341" s="564"/>
      <c r="D341" s="564"/>
      <c r="E341" s="564"/>
      <c r="F341" s="323"/>
      <c r="G341" s="564"/>
    </row>
    <row r="342" spans="1:7">
      <c r="A342" s="323"/>
      <c r="B342" s="324"/>
      <c r="C342" s="564"/>
      <c r="D342" s="564"/>
      <c r="E342" s="564"/>
      <c r="F342" s="323"/>
      <c r="G342" s="564"/>
    </row>
    <row r="343" spans="1:7">
      <c r="A343" s="323"/>
      <c r="B343" s="324"/>
      <c r="C343" s="564"/>
      <c r="D343" s="564"/>
      <c r="E343" s="564"/>
      <c r="F343" s="323"/>
      <c r="G343" s="564"/>
    </row>
    <row r="344" spans="1:7">
      <c r="A344" s="323"/>
      <c r="B344" s="324"/>
      <c r="C344" s="564"/>
      <c r="D344" s="564"/>
      <c r="E344" s="564"/>
      <c r="F344" s="323"/>
      <c r="G344" s="564"/>
    </row>
    <row r="345" spans="1:7">
      <c r="A345" s="323"/>
      <c r="B345" s="324"/>
      <c r="C345" s="564"/>
      <c r="D345" s="564"/>
      <c r="E345" s="564"/>
      <c r="F345" s="323"/>
      <c r="G345" s="564"/>
    </row>
    <row r="346" spans="1:7">
      <c r="A346" s="323"/>
      <c r="B346" s="324"/>
      <c r="C346" s="564"/>
      <c r="D346" s="564"/>
      <c r="E346" s="564"/>
      <c r="F346" s="323"/>
      <c r="G346" s="564"/>
    </row>
    <row r="347" spans="1:7">
      <c r="A347" s="323"/>
      <c r="B347" s="324"/>
      <c r="C347" s="564"/>
      <c r="D347" s="564"/>
      <c r="E347" s="564"/>
      <c r="F347" s="323"/>
      <c r="G347" s="564"/>
    </row>
    <row r="348" spans="1:7">
      <c r="A348" s="323"/>
      <c r="B348" s="324"/>
      <c r="C348" s="564"/>
      <c r="D348" s="564"/>
      <c r="E348" s="564"/>
      <c r="F348" s="323"/>
      <c r="G348" s="564"/>
    </row>
    <row r="349" spans="1:7">
      <c r="A349" s="323"/>
      <c r="B349" s="324"/>
      <c r="C349" s="564"/>
      <c r="D349" s="564"/>
      <c r="E349" s="564"/>
      <c r="F349" s="323"/>
      <c r="G349" s="564"/>
    </row>
    <row r="350" spans="1:7">
      <c r="A350" s="323"/>
      <c r="B350" s="324"/>
      <c r="C350" s="564"/>
      <c r="D350" s="564"/>
      <c r="E350" s="564"/>
      <c r="F350" s="323"/>
      <c r="G350" s="564"/>
    </row>
    <row r="351" spans="1:7">
      <c r="A351" s="323"/>
      <c r="B351" s="324"/>
      <c r="C351" s="564"/>
      <c r="D351" s="564"/>
      <c r="E351" s="564"/>
      <c r="F351" s="323"/>
      <c r="G351" s="564"/>
    </row>
    <row r="352" spans="1:7">
      <c r="A352" s="323"/>
      <c r="B352" s="324"/>
      <c r="C352" s="564"/>
      <c r="D352" s="564"/>
      <c r="E352" s="564"/>
      <c r="F352" s="323"/>
      <c r="G352" s="564"/>
    </row>
    <row r="353" spans="1:7">
      <c r="A353" s="323"/>
      <c r="B353" s="324"/>
      <c r="C353" s="564"/>
      <c r="D353" s="564"/>
      <c r="E353" s="564"/>
      <c r="F353" s="323"/>
      <c r="G353" s="564"/>
    </row>
    <row r="354" spans="1:7">
      <c r="A354" s="323"/>
      <c r="B354" s="324"/>
      <c r="C354" s="564"/>
      <c r="D354" s="564"/>
      <c r="E354" s="564"/>
      <c r="F354" s="323"/>
      <c r="G354" s="564"/>
    </row>
    <row r="355" spans="1:7">
      <c r="A355" s="323"/>
      <c r="B355" s="324"/>
      <c r="C355" s="564"/>
      <c r="D355" s="564"/>
      <c r="E355" s="564"/>
      <c r="F355" s="323"/>
      <c r="G355" s="564"/>
    </row>
    <row r="356" spans="1:7">
      <c r="A356" s="323"/>
      <c r="B356" s="324"/>
      <c r="C356" s="564"/>
      <c r="D356" s="564"/>
      <c r="E356" s="564"/>
      <c r="F356" s="323"/>
      <c r="G356" s="564"/>
    </row>
    <row r="357" spans="1:7">
      <c r="A357" s="323"/>
      <c r="B357" s="324"/>
      <c r="C357" s="564"/>
      <c r="D357" s="564"/>
      <c r="E357" s="564"/>
      <c r="F357" s="323"/>
      <c r="G357" s="564"/>
    </row>
    <row r="358" spans="1:7">
      <c r="A358" s="323"/>
      <c r="B358" s="324"/>
      <c r="C358" s="564"/>
      <c r="D358" s="564"/>
      <c r="E358" s="564"/>
      <c r="F358" s="323"/>
      <c r="G358" s="564"/>
    </row>
    <row r="359" spans="1:7">
      <c r="A359" s="323"/>
      <c r="B359" s="324"/>
      <c r="C359" s="564"/>
      <c r="D359" s="564"/>
      <c r="E359" s="564"/>
      <c r="F359" s="323"/>
      <c r="G359" s="564"/>
    </row>
    <row r="360" spans="1:7">
      <c r="A360" s="323"/>
      <c r="B360" s="324"/>
      <c r="C360" s="564"/>
      <c r="D360" s="564"/>
      <c r="E360" s="564"/>
      <c r="F360" s="323"/>
      <c r="G360" s="564"/>
    </row>
    <row r="361" spans="1:7">
      <c r="A361" s="323"/>
      <c r="B361" s="324"/>
      <c r="C361" s="564"/>
      <c r="D361" s="564"/>
      <c r="E361" s="564"/>
      <c r="F361" s="323"/>
      <c r="G361" s="564"/>
    </row>
    <row r="362" spans="1:7">
      <c r="A362" s="323"/>
      <c r="B362" s="324"/>
      <c r="C362" s="564"/>
      <c r="D362" s="564"/>
      <c r="E362" s="564"/>
      <c r="F362" s="323"/>
      <c r="G362" s="564"/>
    </row>
    <row r="363" spans="1:7">
      <c r="A363" s="323"/>
      <c r="B363" s="324"/>
      <c r="C363" s="564"/>
      <c r="D363" s="564"/>
      <c r="E363" s="564"/>
      <c r="F363" s="323"/>
      <c r="G363" s="564"/>
    </row>
    <row r="364" spans="1:7">
      <c r="A364" s="323"/>
      <c r="B364" s="324"/>
      <c r="C364" s="564"/>
      <c r="D364" s="564"/>
      <c r="E364" s="564"/>
      <c r="F364" s="323"/>
      <c r="G364" s="564"/>
    </row>
  </sheetData>
  <customSheetViews>
    <customSheetView guid="{40546AE0-6B6D-4AC1-BF36-7BDCA8DD176C}" scale="160">
      <selection activeCell="I7" sqref="I7"/>
      <pageMargins left="0.748031496062992" right="0.748031496062992" top="0.984251968503937" bottom="0.984251968503937" header="0.511811023622047" footer="0.511811023622047"/>
      <pageSetup paperSize="9" orientation="portrait"/>
      <headerFooter/>
    </customSheetView>
  </customSheetViews>
  <mergeCells count="9">
    <mergeCell ref="A2:G2"/>
    <mergeCell ref="A140:G140"/>
    <mergeCell ref="A4:A5"/>
    <mergeCell ref="B4:B5"/>
    <mergeCell ref="C4:C5"/>
    <mergeCell ref="D4:D5"/>
    <mergeCell ref="E4:E5"/>
    <mergeCell ref="F4:F5"/>
    <mergeCell ref="G4:G5"/>
  </mergeCells>
  <printOptions horizontalCentered="true"/>
  <pageMargins left="0.748031496062992" right="0.748031496062992" top="0.984251968503937" bottom="0.984251968503937" header="0.511811023622047" footer="0.511811023622047"/>
  <pageSetup paperSize="9" scale="90" orientation="portrait"/>
  <headerFooter/>
  <ignoredErrors>
    <ignoredError sqref="F137 D130 F105:F135 F61:F103 F57:F59 F33:F54 F24:F31 F9:F21 G108" formulaRange="true"/>
  </ignoredError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2"/>
  <sheetViews>
    <sheetView view="pageBreakPreview" zoomScale="106" zoomScaleNormal="100" zoomScaleSheetLayoutView="106" workbookViewId="0">
      <selection activeCell="I3" sqref="I3"/>
    </sheetView>
  </sheetViews>
  <sheetFormatPr defaultColWidth="9" defaultRowHeight="13.5" outlineLevelCol="7"/>
  <cols>
    <col min="1" max="1" width="4.625" style="522" customWidth="true"/>
    <col min="2" max="2" width="16.25" style="523" customWidth="true"/>
    <col min="3" max="3" width="20.375" style="523" customWidth="true"/>
    <col min="4" max="5" width="8.75" style="523" customWidth="true"/>
    <col min="6" max="7" width="8.875" style="523" customWidth="true"/>
    <col min="8" max="8" width="12.125" style="523" customWidth="true"/>
    <col min="9" max="16384" width="9" style="523"/>
  </cols>
  <sheetData>
    <row r="1" ht="16.5" customHeight="true" spans="1:2">
      <c r="A1" s="480" t="s">
        <v>404</v>
      </c>
      <c r="B1" s="480"/>
    </row>
    <row r="2" ht="20.25" customHeight="true" spans="1:8">
      <c r="A2" s="32" t="s">
        <v>405</v>
      </c>
      <c r="B2" s="32"/>
      <c r="C2" s="32"/>
      <c r="D2" s="32"/>
      <c r="E2" s="32"/>
      <c r="F2" s="32"/>
      <c r="G2" s="32"/>
      <c r="H2" s="32"/>
    </row>
    <row r="3" ht="33" customHeight="true" spans="1:8">
      <c r="A3" s="32"/>
      <c r="B3" s="32"/>
      <c r="C3" s="32"/>
      <c r="D3" s="32"/>
      <c r="E3" s="32"/>
      <c r="F3" s="32"/>
      <c r="G3" s="32"/>
      <c r="H3" s="32"/>
    </row>
    <row r="4" ht="21.75" customHeight="true" spans="1:8">
      <c r="A4" s="524"/>
      <c r="B4" s="524"/>
      <c r="C4" s="524"/>
      <c r="D4" s="524"/>
      <c r="E4" s="524"/>
      <c r="F4" s="524"/>
      <c r="G4" s="524"/>
      <c r="H4" s="537" t="s">
        <v>406</v>
      </c>
    </row>
    <row r="5" ht="20.1" customHeight="true" spans="1:8">
      <c r="A5" s="38" t="s">
        <v>407</v>
      </c>
      <c r="B5" s="38" t="s">
        <v>408</v>
      </c>
      <c r="C5" s="36" t="s">
        <v>409</v>
      </c>
      <c r="D5" s="525" t="s">
        <v>410</v>
      </c>
      <c r="E5" s="36" t="s">
        <v>411</v>
      </c>
      <c r="F5" s="38"/>
      <c r="G5" s="38"/>
      <c r="H5" s="538" t="s">
        <v>412</v>
      </c>
    </row>
    <row r="6" ht="31.5" spans="1:8">
      <c r="A6" s="38"/>
      <c r="B6" s="38"/>
      <c r="C6" s="38"/>
      <c r="D6" s="526"/>
      <c r="E6" s="530" t="s">
        <v>4</v>
      </c>
      <c r="F6" s="530" t="s">
        <v>413</v>
      </c>
      <c r="G6" s="530" t="s">
        <v>414</v>
      </c>
      <c r="H6" s="539"/>
    </row>
    <row r="7" ht="20.1" customHeight="true" spans="1:8">
      <c r="A7" s="527" t="s">
        <v>415</v>
      </c>
      <c r="B7" s="528"/>
      <c r="C7" s="529"/>
      <c r="D7" s="530">
        <f>SUM(D8:D32)</f>
        <v>7894</v>
      </c>
      <c r="E7" s="530">
        <f>SUM(F7:G7)</f>
        <v>7367</v>
      </c>
      <c r="F7" s="530">
        <f>SUM(F8:F32)</f>
        <v>4022</v>
      </c>
      <c r="G7" s="530">
        <f>SUM(G8:G32)</f>
        <v>3345</v>
      </c>
      <c r="H7" s="530">
        <f>SUM(H8:H32)</f>
        <v>4022</v>
      </c>
    </row>
    <row r="8" ht="20.1" customHeight="true" spans="1:8">
      <c r="A8" s="383">
        <v>1</v>
      </c>
      <c r="B8" s="531" t="s">
        <v>416</v>
      </c>
      <c r="C8" s="532" t="s">
        <v>417</v>
      </c>
      <c r="D8" s="532">
        <v>297</v>
      </c>
      <c r="E8" s="540">
        <f>SUM(F8:G8)</f>
        <v>297</v>
      </c>
      <c r="F8" s="541">
        <v>149</v>
      </c>
      <c r="G8" s="541">
        <v>148</v>
      </c>
      <c r="H8" s="541">
        <v>149</v>
      </c>
    </row>
    <row r="9" ht="20.1" customHeight="true" spans="1:8">
      <c r="A9" s="383">
        <v>2</v>
      </c>
      <c r="B9" s="531" t="s">
        <v>416</v>
      </c>
      <c r="C9" s="493" t="s">
        <v>418</v>
      </c>
      <c r="D9" s="493">
        <v>272</v>
      </c>
      <c r="E9" s="540">
        <f>SUM(F9:G9)</f>
        <v>272</v>
      </c>
      <c r="F9" s="541">
        <v>136</v>
      </c>
      <c r="G9" s="541">
        <v>136</v>
      </c>
      <c r="H9" s="541">
        <v>136</v>
      </c>
    </row>
    <row r="10" ht="20.1" customHeight="true" spans="1:8">
      <c r="A10" s="383">
        <v>3</v>
      </c>
      <c r="B10" s="531" t="s">
        <v>419</v>
      </c>
      <c r="C10" s="513" t="s">
        <v>420</v>
      </c>
      <c r="D10" s="513">
        <v>479</v>
      </c>
      <c r="E10" s="540">
        <f t="shared" ref="E10:E23" si="0">SUM(F10:G10)</f>
        <v>479</v>
      </c>
      <c r="F10" s="541">
        <v>240</v>
      </c>
      <c r="G10" s="541">
        <v>239</v>
      </c>
      <c r="H10" s="541">
        <v>240</v>
      </c>
    </row>
    <row r="11" ht="20.1" customHeight="true" spans="1:8">
      <c r="A11" s="383">
        <v>4</v>
      </c>
      <c r="B11" s="531" t="s">
        <v>419</v>
      </c>
      <c r="C11" s="513" t="s">
        <v>421</v>
      </c>
      <c r="D11" s="513">
        <v>220</v>
      </c>
      <c r="E11" s="540">
        <f t="shared" si="0"/>
        <v>220</v>
      </c>
      <c r="F11" s="541">
        <v>110</v>
      </c>
      <c r="G11" s="541">
        <v>110</v>
      </c>
      <c r="H11" s="541">
        <v>110</v>
      </c>
    </row>
    <row r="12" ht="20.1" customHeight="true" spans="1:8">
      <c r="A12" s="383">
        <v>5</v>
      </c>
      <c r="B12" s="531" t="s">
        <v>419</v>
      </c>
      <c r="C12" s="493" t="s">
        <v>422</v>
      </c>
      <c r="D12" s="493">
        <v>354</v>
      </c>
      <c r="E12" s="540">
        <f t="shared" si="0"/>
        <v>354</v>
      </c>
      <c r="F12" s="541">
        <v>177</v>
      </c>
      <c r="G12" s="541">
        <v>177</v>
      </c>
      <c r="H12" s="541">
        <v>177</v>
      </c>
    </row>
    <row r="13" ht="20.1" customHeight="true" spans="1:8">
      <c r="A13" s="383">
        <v>6</v>
      </c>
      <c r="B13" s="531" t="s">
        <v>419</v>
      </c>
      <c r="C13" s="493" t="s">
        <v>423</v>
      </c>
      <c r="D13" s="493">
        <v>281</v>
      </c>
      <c r="E13" s="540">
        <f t="shared" si="0"/>
        <v>281</v>
      </c>
      <c r="F13" s="541">
        <v>141</v>
      </c>
      <c r="G13" s="541">
        <v>140</v>
      </c>
      <c r="H13" s="541">
        <v>141</v>
      </c>
    </row>
    <row r="14" ht="20.1" customHeight="true" spans="1:8">
      <c r="A14" s="383">
        <v>7</v>
      </c>
      <c r="B14" s="531" t="s">
        <v>419</v>
      </c>
      <c r="C14" s="513" t="s">
        <v>424</v>
      </c>
      <c r="D14" s="513">
        <v>181</v>
      </c>
      <c r="E14" s="540">
        <f t="shared" si="0"/>
        <v>181</v>
      </c>
      <c r="F14" s="541">
        <v>91</v>
      </c>
      <c r="G14" s="541">
        <v>90</v>
      </c>
      <c r="H14" s="541">
        <v>91</v>
      </c>
    </row>
    <row r="15" ht="20.1" customHeight="true" spans="1:8">
      <c r="A15" s="383">
        <v>8</v>
      </c>
      <c r="B15" s="531" t="s">
        <v>419</v>
      </c>
      <c r="C15" s="513" t="s">
        <v>425</v>
      </c>
      <c r="D15" s="513">
        <v>262</v>
      </c>
      <c r="E15" s="540">
        <f t="shared" si="0"/>
        <v>262</v>
      </c>
      <c r="F15" s="541">
        <v>131</v>
      </c>
      <c r="G15" s="541">
        <v>131</v>
      </c>
      <c r="H15" s="541">
        <v>131</v>
      </c>
    </row>
    <row r="16" ht="20.1" customHeight="true" spans="1:8">
      <c r="A16" s="383">
        <v>9</v>
      </c>
      <c r="B16" s="531" t="s">
        <v>419</v>
      </c>
      <c r="C16" s="533" t="s">
        <v>426</v>
      </c>
      <c r="D16" s="533">
        <v>282</v>
      </c>
      <c r="E16" s="540">
        <f t="shared" si="0"/>
        <v>282</v>
      </c>
      <c r="F16" s="541">
        <v>141</v>
      </c>
      <c r="G16" s="541">
        <v>141</v>
      </c>
      <c r="H16" s="541">
        <v>141</v>
      </c>
    </row>
    <row r="17" ht="20.1" customHeight="true" spans="1:8">
      <c r="A17" s="383">
        <v>10</v>
      </c>
      <c r="B17" s="531" t="s">
        <v>419</v>
      </c>
      <c r="C17" s="533" t="s">
        <v>427</v>
      </c>
      <c r="D17" s="533">
        <v>167</v>
      </c>
      <c r="E17" s="540">
        <f t="shared" si="0"/>
        <v>167</v>
      </c>
      <c r="F17" s="541">
        <v>84</v>
      </c>
      <c r="G17" s="541">
        <v>83</v>
      </c>
      <c r="H17" s="541">
        <v>84</v>
      </c>
    </row>
    <row r="18" ht="20.1" customHeight="true" spans="1:8">
      <c r="A18" s="383">
        <v>11</v>
      </c>
      <c r="B18" s="534" t="s">
        <v>428</v>
      </c>
      <c r="C18" s="513" t="s">
        <v>429</v>
      </c>
      <c r="D18" s="513">
        <v>406</v>
      </c>
      <c r="E18" s="540">
        <f t="shared" si="0"/>
        <v>406</v>
      </c>
      <c r="F18" s="541">
        <v>203</v>
      </c>
      <c r="G18" s="541">
        <v>203</v>
      </c>
      <c r="H18" s="541">
        <v>203</v>
      </c>
    </row>
    <row r="19" ht="20.1" customHeight="true" spans="1:8">
      <c r="A19" s="383">
        <v>12</v>
      </c>
      <c r="B19" s="534" t="s">
        <v>428</v>
      </c>
      <c r="C19" s="513" t="s">
        <v>430</v>
      </c>
      <c r="D19" s="513">
        <v>355</v>
      </c>
      <c r="E19" s="540">
        <f t="shared" si="0"/>
        <v>355</v>
      </c>
      <c r="F19" s="541">
        <v>178</v>
      </c>
      <c r="G19" s="541">
        <v>177</v>
      </c>
      <c r="H19" s="541">
        <v>178</v>
      </c>
    </row>
    <row r="20" ht="20.1" customHeight="true" spans="1:8">
      <c r="A20" s="383">
        <v>13</v>
      </c>
      <c r="B20" s="534" t="s">
        <v>428</v>
      </c>
      <c r="C20" s="513" t="s">
        <v>431</v>
      </c>
      <c r="D20" s="513">
        <v>430</v>
      </c>
      <c r="E20" s="540">
        <f t="shared" si="0"/>
        <v>430</v>
      </c>
      <c r="F20" s="541">
        <v>215</v>
      </c>
      <c r="G20" s="541">
        <v>215</v>
      </c>
      <c r="H20" s="541">
        <v>215</v>
      </c>
    </row>
    <row r="21" ht="20.1" customHeight="true" spans="1:8">
      <c r="A21" s="383">
        <v>14</v>
      </c>
      <c r="B21" s="534" t="s">
        <v>428</v>
      </c>
      <c r="C21" s="513" t="s">
        <v>424</v>
      </c>
      <c r="D21" s="513">
        <v>250</v>
      </c>
      <c r="E21" s="540">
        <f t="shared" si="0"/>
        <v>250</v>
      </c>
      <c r="F21" s="541">
        <v>125</v>
      </c>
      <c r="G21" s="541">
        <v>125</v>
      </c>
      <c r="H21" s="541">
        <v>125</v>
      </c>
    </row>
    <row r="22" ht="20.1" customHeight="true" spans="1:8">
      <c r="A22" s="383">
        <v>15</v>
      </c>
      <c r="B22" s="531" t="s">
        <v>432</v>
      </c>
      <c r="C22" s="497" t="s">
        <v>433</v>
      </c>
      <c r="D22" s="497">
        <v>220</v>
      </c>
      <c r="E22" s="540">
        <f t="shared" si="0"/>
        <v>220</v>
      </c>
      <c r="F22" s="541">
        <v>110</v>
      </c>
      <c r="G22" s="541">
        <v>110</v>
      </c>
      <c r="H22" s="541">
        <v>110</v>
      </c>
    </row>
    <row r="23" ht="20.1" customHeight="true" spans="1:8">
      <c r="A23" s="383">
        <v>16</v>
      </c>
      <c r="B23" s="531" t="s">
        <v>432</v>
      </c>
      <c r="C23" s="513" t="s">
        <v>434</v>
      </c>
      <c r="D23" s="513">
        <v>278</v>
      </c>
      <c r="E23" s="540">
        <f t="shared" si="0"/>
        <v>278</v>
      </c>
      <c r="F23" s="541">
        <v>139</v>
      </c>
      <c r="G23" s="541">
        <v>139</v>
      </c>
      <c r="H23" s="541">
        <v>139</v>
      </c>
    </row>
    <row r="24" ht="20.1" customHeight="true" spans="1:8">
      <c r="A24" s="383">
        <v>17</v>
      </c>
      <c r="B24" s="531" t="s">
        <v>435</v>
      </c>
      <c r="C24" s="535" t="s">
        <v>436</v>
      </c>
      <c r="D24" s="513">
        <v>391</v>
      </c>
      <c r="E24" s="540">
        <v>214</v>
      </c>
      <c r="F24" s="541">
        <v>150</v>
      </c>
      <c r="G24" s="541">
        <v>64</v>
      </c>
      <c r="H24" s="541">
        <v>150</v>
      </c>
    </row>
    <row r="25" ht="20.1" customHeight="true" spans="1:8">
      <c r="A25" s="383">
        <v>18</v>
      </c>
      <c r="B25" s="536" t="s">
        <v>437</v>
      </c>
      <c r="C25" s="535" t="s">
        <v>438</v>
      </c>
      <c r="D25" s="513">
        <v>365</v>
      </c>
      <c r="E25" s="540">
        <f>SUM(F25:G25)</f>
        <v>365</v>
      </c>
      <c r="F25" s="541">
        <v>183</v>
      </c>
      <c r="G25" s="541">
        <v>182</v>
      </c>
      <c r="H25" s="541">
        <v>183</v>
      </c>
    </row>
    <row r="26" ht="20.1" customHeight="true" spans="1:8">
      <c r="A26" s="383">
        <v>19</v>
      </c>
      <c r="B26" s="531" t="s">
        <v>439</v>
      </c>
      <c r="C26" s="497" t="s">
        <v>440</v>
      </c>
      <c r="D26" s="513">
        <v>415</v>
      </c>
      <c r="E26" s="540">
        <f>SUM(F26:G26)</f>
        <v>415</v>
      </c>
      <c r="F26" s="541">
        <v>249</v>
      </c>
      <c r="G26" s="541">
        <v>166</v>
      </c>
      <c r="H26" s="541">
        <v>249</v>
      </c>
    </row>
    <row r="27" ht="20.1" customHeight="true" spans="1:8">
      <c r="A27" s="383">
        <v>20</v>
      </c>
      <c r="B27" s="531" t="s">
        <v>439</v>
      </c>
      <c r="C27" s="535" t="s">
        <v>441</v>
      </c>
      <c r="D27" s="513">
        <v>648</v>
      </c>
      <c r="E27" s="540">
        <f>SUM(F27:G27)</f>
        <v>648</v>
      </c>
      <c r="F27" s="541">
        <v>389</v>
      </c>
      <c r="G27" s="541">
        <v>259</v>
      </c>
      <c r="H27" s="541">
        <v>389</v>
      </c>
    </row>
    <row r="28" customFormat="true" ht="20.1" customHeight="true" spans="1:8">
      <c r="A28" s="383">
        <v>21</v>
      </c>
      <c r="B28" s="531" t="s">
        <v>442</v>
      </c>
      <c r="C28" s="497" t="s">
        <v>443</v>
      </c>
      <c r="D28" s="513">
        <v>332</v>
      </c>
      <c r="E28" s="540">
        <v>214</v>
      </c>
      <c r="F28" s="541">
        <v>150</v>
      </c>
      <c r="G28" s="541">
        <v>64</v>
      </c>
      <c r="H28" s="541">
        <v>150</v>
      </c>
    </row>
    <row r="29" customFormat="true" ht="20.1" customHeight="true" spans="1:8">
      <c r="A29" s="383">
        <v>22</v>
      </c>
      <c r="B29" s="531" t="s">
        <v>444</v>
      </c>
      <c r="C29" s="497" t="s">
        <v>445</v>
      </c>
      <c r="D29" s="513">
        <v>391</v>
      </c>
      <c r="E29" s="540">
        <v>240</v>
      </c>
      <c r="F29" s="541">
        <v>168</v>
      </c>
      <c r="G29" s="541">
        <v>72</v>
      </c>
      <c r="H29" s="541">
        <v>168</v>
      </c>
    </row>
    <row r="30" customFormat="true" ht="20.1" customHeight="true" spans="1:8">
      <c r="A30" s="383">
        <v>23</v>
      </c>
      <c r="B30" s="531" t="s">
        <v>444</v>
      </c>
      <c r="C30" s="497" t="s">
        <v>446</v>
      </c>
      <c r="D30" s="513">
        <v>188</v>
      </c>
      <c r="E30" s="540">
        <v>188</v>
      </c>
      <c r="F30" s="541">
        <v>132</v>
      </c>
      <c r="G30" s="541">
        <v>56</v>
      </c>
      <c r="H30" s="541">
        <v>132</v>
      </c>
    </row>
    <row r="31" s="521" customFormat="true" ht="20.1" customHeight="true" spans="1:8">
      <c r="A31" s="383">
        <v>24</v>
      </c>
      <c r="B31" s="531" t="s">
        <v>447</v>
      </c>
      <c r="C31" s="513" t="s">
        <v>448</v>
      </c>
      <c r="D31" s="513">
        <v>135</v>
      </c>
      <c r="E31" s="530">
        <f>SUM(F31:G31)</f>
        <v>135</v>
      </c>
      <c r="F31" s="541">
        <v>81</v>
      </c>
      <c r="G31" s="541">
        <v>54</v>
      </c>
      <c r="H31" s="541">
        <v>81</v>
      </c>
    </row>
    <row r="32" ht="20.1" customHeight="true" spans="1:8">
      <c r="A32" s="383">
        <v>25</v>
      </c>
      <c r="B32" s="531" t="s">
        <v>449</v>
      </c>
      <c r="C32" s="493" t="s">
        <v>450</v>
      </c>
      <c r="D32" s="513">
        <v>295</v>
      </c>
      <c r="E32" s="530">
        <v>214</v>
      </c>
      <c r="F32" s="541">
        <v>150</v>
      </c>
      <c r="G32" s="541">
        <v>64</v>
      </c>
      <c r="H32" s="541">
        <v>150</v>
      </c>
    </row>
  </sheetData>
  <customSheetViews>
    <customSheetView guid="{40546AE0-6B6D-4AC1-BF36-7BDCA8DD176C}">
      <selection activeCell="J44" sqref="J44"/>
      <pageMargins left="0.708661417322835" right="0.708661417322835" top="0.748031496062992" bottom="0.748031496062992" header="0.31496062992126" footer="0.31496062992126"/>
      <printOptions horizontalCentered="true"/>
      <pageSetup paperSize="9" orientation="portrait"/>
      <headerFooter/>
    </customSheetView>
  </customSheetViews>
  <mergeCells count="9">
    <mergeCell ref="A1:B1"/>
    <mergeCell ref="E5:G5"/>
    <mergeCell ref="A7:C7"/>
    <mergeCell ref="A5:A6"/>
    <mergeCell ref="B5:B6"/>
    <mergeCell ref="C5:C6"/>
    <mergeCell ref="D5:D6"/>
    <mergeCell ref="H5:H6"/>
    <mergeCell ref="A2:H3"/>
  </mergeCells>
  <printOptions horizontalCentered="true"/>
  <pageMargins left="0.708661417322835" right="0.708661417322835" top="0.748031496062992" bottom="0.748031496062992" header="0.31496062992126" footer="0.31496062992126"/>
  <pageSetup paperSize="9" orientation="portrait"/>
  <headerFooter/>
  <ignoredErrors>
    <ignoredError sqref="E8:E23 E25:E27" formulaRange="true"/>
  </ignoredError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84"/>
  <sheetViews>
    <sheetView view="pageBreakPreview" zoomScaleNormal="100" zoomScaleSheetLayoutView="100" workbookViewId="0">
      <selection activeCell="G5" sqref="G5"/>
    </sheetView>
  </sheetViews>
  <sheetFormatPr defaultColWidth="9" defaultRowHeight="13.5"/>
  <cols>
    <col min="1" max="1" width="6.5" style="479" customWidth="true"/>
    <col min="2" max="2" width="12.625" style="479" customWidth="true"/>
    <col min="3" max="3" width="12.375" style="479" customWidth="true"/>
    <col min="4" max="4" width="10.375" style="479" customWidth="true"/>
    <col min="5" max="9" width="8.5" style="479" customWidth="true"/>
    <col min="10" max="16384" width="9" style="479"/>
  </cols>
  <sheetData>
    <row r="1" spans="1:9">
      <c r="A1" s="480" t="s">
        <v>451</v>
      </c>
      <c r="B1" s="480"/>
      <c r="C1" s="481"/>
      <c r="D1" s="481"/>
      <c r="E1" s="481"/>
      <c r="F1" s="481"/>
      <c r="G1" s="481"/>
      <c r="H1" s="481"/>
      <c r="I1" s="481"/>
    </row>
    <row r="2" ht="51" customHeight="true" spans="1:9">
      <c r="A2" s="482" t="s">
        <v>452</v>
      </c>
      <c r="B2" s="482"/>
      <c r="C2" s="482"/>
      <c r="D2" s="482"/>
      <c r="E2" s="482"/>
      <c r="F2" s="482"/>
      <c r="G2" s="482"/>
      <c r="H2" s="482"/>
      <c r="I2" s="482"/>
    </row>
    <row r="3" ht="21.75" customHeight="true" spans="1:9">
      <c r="A3" s="483"/>
      <c r="B3" s="483"/>
      <c r="C3" s="483"/>
      <c r="D3" s="483"/>
      <c r="E3" s="483"/>
      <c r="F3" s="483"/>
      <c r="G3" s="483"/>
      <c r="H3" s="508" t="s">
        <v>2</v>
      </c>
      <c r="I3" s="508"/>
    </row>
    <row r="4" s="476" customFormat="true" ht="30" customHeight="true" spans="1:9">
      <c r="A4" s="484" t="s">
        <v>407</v>
      </c>
      <c r="B4" s="484" t="s">
        <v>453</v>
      </c>
      <c r="C4" s="484" t="s">
        <v>454</v>
      </c>
      <c r="D4" s="484" t="s">
        <v>455</v>
      </c>
      <c r="E4" s="486" t="s">
        <v>456</v>
      </c>
      <c r="F4" s="487"/>
      <c r="G4" s="487"/>
      <c r="H4" s="509"/>
      <c r="I4" s="510" t="s">
        <v>457</v>
      </c>
    </row>
    <row r="5" s="476" customFormat="true" ht="30" customHeight="true" spans="1:9">
      <c r="A5" s="485"/>
      <c r="B5" s="485"/>
      <c r="C5" s="485"/>
      <c r="D5" s="485"/>
      <c r="E5" s="510" t="s">
        <v>363</v>
      </c>
      <c r="F5" s="510" t="s">
        <v>458</v>
      </c>
      <c r="G5" s="510" t="s">
        <v>459</v>
      </c>
      <c r="H5" s="510" t="s">
        <v>414</v>
      </c>
      <c r="I5" s="510"/>
    </row>
    <row r="6" s="476" customFormat="true" ht="26.45" customHeight="true" spans="1:9">
      <c r="A6" s="486" t="s">
        <v>460</v>
      </c>
      <c r="B6" s="487"/>
      <c r="C6" s="487"/>
      <c r="D6" s="488">
        <f>SUM(D7:D30)</f>
        <v>42</v>
      </c>
      <c r="E6" s="488">
        <f>SUM(E7:E30)</f>
        <v>15800</v>
      </c>
      <c r="F6" s="488">
        <f>SUM(F7:F30)</f>
        <v>670</v>
      </c>
      <c r="G6" s="488">
        <f>SUM(G7:G30)</f>
        <v>8290</v>
      </c>
      <c r="H6" s="488">
        <f>SUM(H7:H30)</f>
        <v>6840</v>
      </c>
      <c r="I6" s="488">
        <f>SUM(I7:I31)</f>
        <v>9085</v>
      </c>
    </row>
    <row r="7" s="476" customFormat="true" ht="21.95" customHeight="true" spans="1:9">
      <c r="A7" s="397">
        <v>1</v>
      </c>
      <c r="B7" s="489" t="s">
        <v>461</v>
      </c>
      <c r="C7" s="489" t="s">
        <v>462</v>
      </c>
      <c r="D7" s="490">
        <v>3.2</v>
      </c>
      <c r="E7" s="511">
        <f>SUM(F7:H7)</f>
        <v>1200</v>
      </c>
      <c r="F7" s="512">
        <v>120</v>
      </c>
      <c r="G7" s="513">
        <v>480</v>
      </c>
      <c r="H7" s="512">
        <v>600</v>
      </c>
      <c r="I7" s="513">
        <f t="shared" ref="I7:I30" si="0">G7</f>
        <v>480</v>
      </c>
    </row>
    <row r="8" s="476" customFormat="true" ht="21.95" customHeight="true" spans="1:9">
      <c r="A8" s="397">
        <v>2</v>
      </c>
      <c r="B8" s="491"/>
      <c r="C8" s="489" t="s">
        <v>463</v>
      </c>
      <c r="D8" s="490">
        <v>1.6</v>
      </c>
      <c r="E8" s="511">
        <f t="shared" ref="E8:E30" si="1">SUM(F8:H8)</f>
        <v>600</v>
      </c>
      <c r="F8" s="512"/>
      <c r="G8" s="513">
        <v>300</v>
      </c>
      <c r="H8" s="512">
        <v>300</v>
      </c>
      <c r="I8" s="513">
        <f t="shared" si="0"/>
        <v>300</v>
      </c>
    </row>
    <row r="9" s="476" customFormat="true" ht="21.95" customHeight="true" spans="1:11">
      <c r="A9" s="397">
        <v>3</v>
      </c>
      <c r="B9" s="489" t="s">
        <v>464</v>
      </c>
      <c r="C9" s="492" t="s">
        <v>465</v>
      </c>
      <c r="D9" s="490">
        <v>1.6</v>
      </c>
      <c r="E9" s="511">
        <f t="shared" si="1"/>
        <v>600</v>
      </c>
      <c r="F9" s="512">
        <v>100</v>
      </c>
      <c r="G9" s="513">
        <v>200</v>
      </c>
      <c r="H9" s="512">
        <v>300</v>
      </c>
      <c r="I9" s="513">
        <f t="shared" si="0"/>
        <v>200</v>
      </c>
      <c r="K9" s="519"/>
    </row>
    <row r="10" s="476" customFormat="true" ht="21.95" customHeight="true" spans="1:9">
      <c r="A10" s="397">
        <v>4</v>
      </c>
      <c r="B10" s="491"/>
      <c r="C10" s="492" t="s">
        <v>466</v>
      </c>
      <c r="D10" s="490">
        <v>1.6</v>
      </c>
      <c r="E10" s="511">
        <f t="shared" si="1"/>
        <v>600</v>
      </c>
      <c r="F10" s="512">
        <v>90</v>
      </c>
      <c r="G10" s="513">
        <v>210</v>
      </c>
      <c r="H10" s="512">
        <v>300</v>
      </c>
      <c r="I10" s="513">
        <f t="shared" si="0"/>
        <v>210</v>
      </c>
    </row>
    <row r="11" s="476" customFormat="true" ht="21.95" customHeight="true" spans="1:9">
      <c r="A11" s="397">
        <v>5</v>
      </c>
      <c r="B11" s="489" t="s">
        <v>467</v>
      </c>
      <c r="C11" s="493" t="s">
        <v>468</v>
      </c>
      <c r="D11" s="494">
        <v>2.1</v>
      </c>
      <c r="E11" s="511">
        <f t="shared" si="1"/>
        <v>800</v>
      </c>
      <c r="F11" s="513"/>
      <c r="G11" s="513">
        <v>560</v>
      </c>
      <c r="H11" s="513">
        <v>240</v>
      </c>
      <c r="I11" s="513">
        <f t="shared" si="0"/>
        <v>560</v>
      </c>
    </row>
    <row r="12" s="476" customFormat="true" ht="21.95" customHeight="true" spans="1:9">
      <c r="A12" s="397">
        <v>6</v>
      </c>
      <c r="B12" s="489" t="s">
        <v>469</v>
      </c>
      <c r="C12" s="489" t="s">
        <v>470</v>
      </c>
      <c r="D12" s="490">
        <v>2.9</v>
      </c>
      <c r="E12" s="511">
        <f t="shared" si="1"/>
        <v>1000</v>
      </c>
      <c r="F12" s="512">
        <v>200</v>
      </c>
      <c r="G12" s="513">
        <v>300</v>
      </c>
      <c r="H12" s="512">
        <v>500</v>
      </c>
      <c r="I12" s="513">
        <f t="shared" si="0"/>
        <v>300</v>
      </c>
    </row>
    <row r="13" s="476" customFormat="true" ht="21.95" customHeight="true" spans="1:9">
      <c r="A13" s="397">
        <v>7</v>
      </c>
      <c r="B13" s="489" t="s">
        <v>471</v>
      </c>
      <c r="C13" s="492" t="s">
        <v>472</v>
      </c>
      <c r="D13" s="490">
        <v>1.6</v>
      </c>
      <c r="E13" s="511">
        <f t="shared" si="1"/>
        <v>600</v>
      </c>
      <c r="F13" s="514"/>
      <c r="G13" s="513">
        <v>300</v>
      </c>
      <c r="H13" s="512">
        <v>300</v>
      </c>
      <c r="I13" s="513">
        <f t="shared" si="0"/>
        <v>300</v>
      </c>
    </row>
    <row r="14" s="476" customFormat="true" ht="21.95" customHeight="true" spans="1:9">
      <c r="A14" s="397">
        <v>8</v>
      </c>
      <c r="B14" s="491"/>
      <c r="C14" s="492" t="s">
        <v>473</v>
      </c>
      <c r="D14" s="490">
        <v>1.6</v>
      </c>
      <c r="E14" s="511">
        <f t="shared" si="1"/>
        <v>600</v>
      </c>
      <c r="F14" s="514"/>
      <c r="G14" s="513">
        <v>300</v>
      </c>
      <c r="H14" s="512">
        <v>300</v>
      </c>
      <c r="I14" s="513">
        <f t="shared" si="0"/>
        <v>300</v>
      </c>
    </row>
    <row r="15" s="476" customFormat="true" ht="21.95" customHeight="true" spans="1:9">
      <c r="A15" s="397">
        <v>9</v>
      </c>
      <c r="B15" s="489" t="s">
        <v>474</v>
      </c>
      <c r="C15" s="492" t="s">
        <v>475</v>
      </c>
      <c r="D15" s="490">
        <v>1.6</v>
      </c>
      <c r="E15" s="511">
        <f t="shared" si="1"/>
        <v>600</v>
      </c>
      <c r="F15" s="512"/>
      <c r="G15" s="513">
        <v>300</v>
      </c>
      <c r="H15" s="512">
        <v>300</v>
      </c>
      <c r="I15" s="513">
        <f t="shared" si="0"/>
        <v>300</v>
      </c>
    </row>
    <row r="16" s="476" customFormat="true" ht="21.95" customHeight="true" spans="1:9">
      <c r="A16" s="397">
        <v>10</v>
      </c>
      <c r="B16" s="491"/>
      <c r="C16" s="495" t="s">
        <v>476</v>
      </c>
      <c r="D16" s="496">
        <v>1.6</v>
      </c>
      <c r="E16" s="511">
        <f t="shared" si="1"/>
        <v>600</v>
      </c>
      <c r="F16" s="512"/>
      <c r="G16" s="513">
        <v>360</v>
      </c>
      <c r="H16" s="512">
        <v>240</v>
      </c>
      <c r="I16" s="513">
        <f t="shared" si="0"/>
        <v>360</v>
      </c>
    </row>
    <row r="17" s="477" customFormat="true" ht="21.95" customHeight="true" spans="1:9">
      <c r="A17" s="397">
        <v>11</v>
      </c>
      <c r="B17" s="489" t="s">
        <v>477</v>
      </c>
      <c r="C17" s="492" t="s">
        <v>478</v>
      </c>
      <c r="D17" s="490">
        <v>1.6</v>
      </c>
      <c r="E17" s="511">
        <f t="shared" si="1"/>
        <v>600</v>
      </c>
      <c r="F17" s="514"/>
      <c r="G17" s="513">
        <v>360</v>
      </c>
      <c r="H17" s="512">
        <v>240</v>
      </c>
      <c r="I17" s="513">
        <f t="shared" si="0"/>
        <v>360</v>
      </c>
    </row>
    <row r="18" s="477" customFormat="true" ht="21.95" customHeight="true" spans="1:9">
      <c r="A18" s="397">
        <v>12</v>
      </c>
      <c r="B18" s="491"/>
      <c r="C18" s="492" t="s">
        <v>479</v>
      </c>
      <c r="D18" s="490">
        <v>1.6</v>
      </c>
      <c r="E18" s="511">
        <f t="shared" si="1"/>
        <v>600</v>
      </c>
      <c r="F18" s="514"/>
      <c r="G18" s="513">
        <v>360</v>
      </c>
      <c r="H18" s="512">
        <v>240</v>
      </c>
      <c r="I18" s="513">
        <f t="shared" si="0"/>
        <v>360</v>
      </c>
    </row>
    <row r="19" s="478" customFormat="true" ht="21.95" customHeight="true" spans="1:9">
      <c r="A19" s="397">
        <v>13</v>
      </c>
      <c r="B19" s="489" t="s">
        <v>480</v>
      </c>
      <c r="C19" s="495" t="s">
        <v>481</v>
      </c>
      <c r="D19" s="496">
        <v>1.6</v>
      </c>
      <c r="E19" s="511">
        <f t="shared" si="1"/>
        <v>600</v>
      </c>
      <c r="F19" s="514"/>
      <c r="G19" s="513">
        <v>360</v>
      </c>
      <c r="H19" s="512">
        <v>240</v>
      </c>
      <c r="I19" s="513">
        <f t="shared" si="0"/>
        <v>360</v>
      </c>
    </row>
    <row r="20" s="478" customFormat="true" ht="21.95" customHeight="true" spans="1:9">
      <c r="A20" s="397">
        <v>14</v>
      </c>
      <c r="B20" s="491"/>
      <c r="C20" s="492" t="s">
        <v>482</v>
      </c>
      <c r="D20" s="490">
        <v>1.6</v>
      </c>
      <c r="E20" s="511">
        <f t="shared" si="1"/>
        <v>600</v>
      </c>
      <c r="F20" s="514"/>
      <c r="G20" s="513">
        <v>420</v>
      </c>
      <c r="H20" s="512">
        <v>180</v>
      </c>
      <c r="I20" s="513">
        <f t="shared" si="0"/>
        <v>420</v>
      </c>
    </row>
    <row r="21" s="478" customFormat="true" ht="21.95" customHeight="true" spans="1:9">
      <c r="A21" s="397">
        <v>15</v>
      </c>
      <c r="B21" s="489" t="s">
        <v>483</v>
      </c>
      <c r="C21" s="495" t="s">
        <v>484</v>
      </c>
      <c r="D21" s="490">
        <v>1.6</v>
      </c>
      <c r="E21" s="511">
        <f t="shared" si="1"/>
        <v>600</v>
      </c>
      <c r="F21" s="512"/>
      <c r="G21" s="513">
        <v>300</v>
      </c>
      <c r="H21" s="512">
        <v>300</v>
      </c>
      <c r="I21" s="513">
        <f t="shared" si="0"/>
        <v>300</v>
      </c>
    </row>
    <row r="22" s="478" customFormat="true" ht="21.95" customHeight="true" spans="1:9">
      <c r="A22" s="397">
        <v>16</v>
      </c>
      <c r="B22" s="491"/>
      <c r="C22" s="495" t="s">
        <v>485</v>
      </c>
      <c r="D22" s="496">
        <v>1.6</v>
      </c>
      <c r="E22" s="511">
        <f t="shared" si="1"/>
        <v>600</v>
      </c>
      <c r="F22" s="512"/>
      <c r="G22" s="513">
        <v>360</v>
      </c>
      <c r="H22" s="512">
        <v>240</v>
      </c>
      <c r="I22" s="513">
        <f t="shared" si="0"/>
        <v>360</v>
      </c>
    </row>
    <row r="23" s="476" customFormat="true" ht="21.95" customHeight="true" spans="1:9">
      <c r="A23" s="397">
        <v>17</v>
      </c>
      <c r="B23" s="489" t="s">
        <v>486</v>
      </c>
      <c r="C23" s="492" t="s">
        <v>487</v>
      </c>
      <c r="D23" s="490">
        <v>1.6</v>
      </c>
      <c r="E23" s="511">
        <f t="shared" si="1"/>
        <v>600</v>
      </c>
      <c r="F23" s="514"/>
      <c r="G23" s="513">
        <v>360</v>
      </c>
      <c r="H23" s="512">
        <v>240</v>
      </c>
      <c r="I23" s="513">
        <f t="shared" si="0"/>
        <v>360</v>
      </c>
    </row>
    <row r="24" s="476" customFormat="true" ht="21.95" customHeight="true" spans="1:9">
      <c r="A24" s="397">
        <v>18</v>
      </c>
      <c r="B24" s="491"/>
      <c r="C24" s="492" t="s">
        <v>488</v>
      </c>
      <c r="D24" s="490">
        <v>1.6</v>
      </c>
      <c r="E24" s="511">
        <f t="shared" si="1"/>
        <v>600</v>
      </c>
      <c r="F24" s="512">
        <v>80</v>
      </c>
      <c r="G24" s="513">
        <v>280</v>
      </c>
      <c r="H24" s="512">
        <v>240</v>
      </c>
      <c r="I24" s="513">
        <f t="shared" si="0"/>
        <v>280</v>
      </c>
    </row>
    <row r="25" s="476" customFormat="true" ht="21.95" customHeight="true" spans="1:9">
      <c r="A25" s="397">
        <v>19</v>
      </c>
      <c r="B25" s="489" t="s">
        <v>489</v>
      </c>
      <c r="C25" s="489" t="s">
        <v>490</v>
      </c>
      <c r="D25" s="490">
        <v>1.6</v>
      </c>
      <c r="E25" s="511">
        <f t="shared" si="1"/>
        <v>600</v>
      </c>
      <c r="F25" s="514"/>
      <c r="G25" s="513">
        <v>360</v>
      </c>
      <c r="H25" s="512">
        <v>240</v>
      </c>
      <c r="I25" s="513">
        <f t="shared" si="0"/>
        <v>360</v>
      </c>
    </row>
    <row r="26" s="476" customFormat="true" ht="21.95" customHeight="true" spans="1:9">
      <c r="A26" s="397">
        <v>20</v>
      </c>
      <c r="B26" s="489" t="s">
        <v>491</v>
      </c>
      <c r="C26" s="495" t="s">
        <v>492</v>
      </c>
      <c r="D26" s="490">
        <v>1.6</v>
      </c>
      <c r="E26" s="511">
        <f t="shared" si="1"/>
        <v>600</v>
      </c>
      <c r="F26" s="514"/>
      <c r="G26" s="513">
        <v>300</v>
      </c>
      <c r="H26" s="512">
        <v>300</v>
      </c>
      <c r="I26" s="513">
        <f t="shared" si="0"/>
        <v>300</v>
      </c>
    </row>
    <row r="27" s="478" customFormat="true" ht="21.95" customHeight="true" spans="1:9">
      <c r="A27" s="397">
        <v>21</v>
      </c>
      <c r="B27" s="491"/>
      <c r="C27" s="492" t="s">
        <v>493</v>
      </c>
      <c r="D27" s="490">
        <v>1.8</v>
      </c>
      <c r="E27" s="511">
        <f t="shared" si="1"/>
        <v>800</v>
      </c>
      <c r="F27" s="514">
        <v>80</v>
      </c>
      <c r="G27" s="513">
        <v>320</v>
      </c>
      <c r="H27" s="512">
        <v>400</v>
      </c>
      <c r="I27" s="513">
        <f t="shared" si="0"/>
        <v>320</v>
      </c>
    </row>
    <row r="28" s="478" customFormat="true" ht="21.95" customHeight="true" spans="1:9">
      <c r="A28" s="397">
        <v>22</v>
      </c>
      <c r="B28" s="491"/>
      <c r="C28" s="492" t="s">
        <v>494</v>
      </c>
      <c r="D28" s="490">
        <v>1.6</v>
      </c>
      <c r="E28" s="511">
        <f t="shared" si="1"/>
        <v>600</v>
      </c>
      <c r="F28" s="514"/>
      <c r="G28" s="513">
        <v>360</v>
      </c>
      <c r="H28" s="512">
        <v>240</v>
      </c>
      <c r="I28" s="513">
        <f t="shared" si="0"/>
        <v>360</v>
      </c>
    </row>
    <row r="29" s="478" customFormat="true" ht="21.95" customHeight="true" spans="1:9">
      <c r="A29" s="397">
        <v>23</v>
      </c>
      <c r="B29" s="489" t="s">
        <v>495</v>
      </c>
      <c r="C29" s="492" t="s">
        <v>496</v>
      </c>
      <c r="D29" s="490">
        <v>1.6</v>
      </c>
      <c r="E29" s="511">
        <f t="shared" si="1"/>
        <v>600</v>
      </c>
      <c r="F29" s="514"/>
      <c r="G29" s="513">
        <v>420</v>
      </c>
      <c r="H29" s="512">
        <v>180</v>
      </c>
      <c r="I29" s="513">
        <f t="shared" si="0"/>
        <v>420</v>
      </c>
    </row>
    <row r="30" s="478" customFormat="true" ht="21.95" customHeight="true" spans="1:9">
      <c r="A30" s="397">
        <v>24</v>
      </c>
      <c r="B30" s="491"/>
      <c r="C30" s="495" t="s">
        <v>497</v>
      </c>
      <c r="D30" s="496">
        <v>1.6</v>
      </c>
      <c r="E30" s="511">
        <f t="shared" si="1"/>
        <v>600</v>
      </c>
      <c r="F30" s="514"/>
      <c r="G30" s="513">
        <v>420</v>
      </c>
      <c r="H30" s="512">
        <v>180</v>
      </c>
      <c r="I30" s="513">
        <f t="shared" si="0"/>
        <v>420</v>
      </c>
    </row>
    <row r="31" ht="21.95" customHeight="true" spans="1:15">
      <c r="A31" s="497"/>
      <c r="B31" s="397" t="s">
        <v>498</v>
      </c>
      <c r="C31" s="397"/>
      <c r="D31" s="498"/>
      <c r="E31" s="498"/>
      <c r="F31" s="498"/>
      <c r="G31" s="498"/>
      <c r="H31" s="498"/>
      <c r="I31" s="397">
        <f>SUM(I32:I48)</f>
        <v>795</v>
      </c>
      <c r="O31" s="71"/>
    </row>
    <row r="32" ht="21.95" customHeight="true" spans="1:9">
      <c r="A32" s="497">
        <v>25</v>
      </c>
      <c r="B32" s="499" t="s">
        <v>499</v>
      </c>
      <c r="C32" s="500"/>
      <c r="D32" s="501" t="s">
        <v>500</v>
      </c>
      <c r="E32" s="515"/>
      <c r="F32" s="515"/>
      <c r="G32" s="515"/>
      <c r="H32" s="516"/>
      <c r="I32" s="520">
        <v>174</v>
      </c>
    </row>
    <row r="33" ht="21.95" customHeight="true" spans="1:9">
      <c r="A33" s="497">
        <v>26</v>
      </c>
      <c r="B33" s="502"/>
      <c r="C33" s="503"/>
      <c r="D33" s="501" t="s">
        <v>501</v>
      </c>
      <c r="E33" s="515"/>
      <c r="F33" s="515"/>
      <c r="G33" s="515"/>
      <c r="H33" s="516"/>
      <c r="I33" s="520">
        <v>188</v>
      </c>
    </row>
    <row r="34" ht="36" customHeight="true" spans="1:9">
      <c r="A34" s="497">
        <v>27</v>
      </c>
      <c r="B34" s="502"/>
      <c r="C34" s="503"/>
      <c r="D34" s="501" t="s">
        <v>502</v>
      </c>
      <c r="E34" s="515"/>
      <c r="F34" s="515"/>
      <c r="G34" s="515"/>
      <c r="H34" s="516"/>
      <c r="I34" s="520">
        <v>53</v>
      </c>
    </row>
    <row r="35" ht="21.95" customHeight="true" spans="1:9">
      <c r="A35" s="497">
        <v>28</v>
      </c>
      <c r="B35" s="504" t="s">
        <v>503</v>
      </c>
      <c r="C35" s="505"/>
      <c r="D35" s="506" t="s">
        <v>504</v>
      </c>
      <c r="E35" s="517"/>
      <c r="F35" s="517"/>
      <c r="G35" s="517"/>
      <c r="H35" s="518"/>
      <c r="I35" s="520">
        <v>55</v>
      </c>
    </row>
    <row r="36" ht="21.95" customHeight="true" spans="1:9">
      <c r="A36" s="497">
        <v>29</v>
      </c>
      <c r="B36" s="504" t="s">
        <v>505</v>
      </c>
      <c r="C36" s="505"/>
      <c r="D36" s="506" t="s">
        <v>504</v>
      </c>
      <c r="E36" s="517"/>
      <c r="F36" s="517"/>
      <c r="G36" s="517"/>
      <c r="H36" s="518"/>
      <c r="I36" s="520">
        <v>26</v>
      </c>
    </row>
    <row r="37" ht="21.95" customHeight="true" spans="1:9">
      <c r="A37" s="497">
        <v>30</v>
      </c>
      <c r="B37" s="504" t="s">
        <v>506</v>
      </c>
      <c r="C37" s="505"/>
      <c r="D37" s="506" t="s">
        <v>504</v>
      </c>
      <c r="E37" s="517"/>
      <c r="F37" s="517"/>
      <c r="G37" s="517"/>
      <c r="H37" s="518"/>
      <c r="I37" s="520">
        <v>18</v>
      </c>
    </row>
    <row r="38" ht="21.95" customHeight="true" spans="1:9">
      <c r="A38" s="497">
        <v>31</v>
      </c>
      <c r="B38" s="504" t="s">
        <v>507</v>
      </c>
      <c r="C38" s="505"/>
      <c r="D38" s="506" t="s">
        <v>504</v>
      </c>
      <c r="E38" s="517"/>
      <c r="F38" s="517"/>
      <c r="G38" s="517"/>
      <c r="H38" s="518"/>
      <c r="I38" s="520">
        <v>52</v>
      </c>
    </row>
    <row r="39" ht="21.95" customHeight="true" spans="1:9">
      <c r="A39" s="497">
        <v>32</v>
      </c>
      <c r="B39" s="504" t="s">
        <v>508</v>
      </c>
      <c r="C39" s="505"/>
      <c r="D39" s="506" t="s">
        <v>504</v>
      </c>
      <c r="E39" s="517"/>
      <c r="F39" s="517"/>
      <c r="G39" s="517"/>
      <c r="H39" s="518"/>
      <c r="I39" s="520">
        <v>32</v>
      </c>
    </row>
    <row r="40" ht="21.95" customHeight="true" spans="1:9">
      <c r="A40" s="497">
        <v>33</v>
      </c>
      <c r="B40" s="504" t="s">
        <v>509</v>
      </c>
      <c r="C40" s="505"/>
      <c r="D40" s="506" t="s">
        <v>504</v>
      </c>
      <c r="E40" s="517"/>
      <c r="F40" s="517"/>
      <c r="G40" s="517"/>
      <c r="H40" s="518"/>
      <c r="I40" s="520">
        <v>16</v>
      </c>
    </row>
    <row r="41" ht="21.95" customHeight="true" spans="1:9">
      <c r="A41" s="497">
        <v>34</v>
      </c>
      <c r="B41" s="504" t="s">
        <v>510</v>
      </c>
      <c r="C41" s="505"/>
      <c r="D41" s="506" t="s">
        <v>504</v>
      </c>
      <c r="E41" s="517"/>
      <c r="F41" s="517"/>
      <c r="G41" s="517"/>
      <c r="H41" s="518"/>
      <c r="I41" s="520">
        <v>42</v>
      </c>
    </row>
    <row r="42" ht="21.95" customHeight="true" spans="1:9">
      <c r="A42" s="497">
        <v>35</v>
      </c>
      <c r="B42" s="504" t="s">
        <v>511</v>
      </c>
      <c r="C42" s="505"/>
      <c r="D42" s="506" t="s">
        <v>504</v>
      </c>
      <c r="E42" s="517"/>
      <c r="F42" s="517"/>
      <c r="G42" s="517"/>
      <c r="H42" s="518"/>
      <c r="I42" s="520">
        <v>30</v>
      </c>
    </row>
    <row r="43" ht="21.95" customHeight="true" spans="1:9">
      <c r="A43" s="497">
        <v>36</v>
      </c>
      <c r="B43" s="504" t="s">
        <v>512</v>
      </c>
      <c r="C43" s="505"/>
      <c r="D43" s="506" t="s">
        <v>504</v>
      </c>
      <c r="E43" s="517"/>
      <c r="F43" s="517"/>
      <c r="G43" s="517"/>
      <c r="H43" s="518"/>
      <c r="I43" s="520">
        <v>18</v>
      </c>
    </row>
    <row r="44" ht="21.95" customHeight="true" spans="1:9">
      <c r="A44" s="497">
        <v>37</v>
      </c>
      <c r="B44" s="504" t="s">
        <v>513</v>
      </c>
      <c r="C44" s="505"/>
      <c r="D44" s="506" t="s">
        <v>504</v>
      </c>
      <c r="E44" s="517"/>
      <c r="F44" s="517"/>
      <c r="G44" s="517"/>
      <c r="H44" s="518"/>
      <c r="I44" s="520">
        <v>15</v>
      </c>
    </row>
    <row r="45" ht="21.95" customHeight="true" spans="1:9">
      <c r="A45" s="497">
        <v>38</v>
      </c>
      <c r="B45" s="504" t="s">
        <v>514</v>
      </c>
      <c r="C45" s="505"/>
      <c r="D45" s="506" t="s">
        <v>504</v>
      </c>
      <c r="E45" s="517"/>
      <c r="F45" s="517"/>
      <c r="G45" s="517"/>
      <c r="H45" s="518"/>
      <c r="I45" s="520">
        <v>15</v>
      </c>
    </row>
    <row r="46" ht="21.95" customHeight="true" spans="1:9">
      <c r="A46" s="497">
        <v>39</v>
      </c>
      <c r="B46" s="504" t="s">
        <v>515</v>
      </c>
      <c r="C46" s="505"/>
      <c r="D46" s="506" t="s">
        <v>504</v>
      </c>
      <c r="E46" s="517"/>
      <c r="F46" s="517"/>
      <c r="G46" s="517"/>
      <c r="H46" s="518"/>
      <c r="I46" s="520">
        <v>15</v>
      </c>
    </row>
    <row r="47" ht="21.95" customHeight="true" spans="1:9">
      <c r="A47" s="497">
        <v>40</v>
      </c>
      <c r="B47" s="504" t="s">
        <v>516</v>
      </c>
      <c r="C47" s="505"/>
      <c r="D47" s="506" t="s">
        <v>504</v>
      </c>
      <c r="E47" s="517"/>
      <c r="F47" s="517"/>
      <c r="G47" s="517"/>
      <c r="H47" s="518"/>
      <c r="I47" s="520">
        <v>25</v>
      </c>
    </row>
    <row r="48" ht="21.95" customHeight="true" spans="1:9">
      <c r="A48" s="497">
        <v>41</v>
      </c>
      <c r="B48" s="504" t="s">
        <v>517</v>
      </c>
      <c r="C48" s="505"/>
      <c r="D48" s="506" t="s">
        <v>504</v>
      </c>
      <c r="E48" s="517"/>
      <c r="F48" s="517"/>
      <c r="G48" s="517"/>
      <c r="H48" s="518"/>
      <c r="I48" s="520">
        <v>21</v>
      </c>
    </row>
    <row r="49" spans="2:2">
      <c r="B49" s="507"/>
    </row>
    <row r="50" spans="2:2">
      <c r="B50" s="507"/>
    </row>
    <row r="51" spans="2:2">
      <c r="B51" s="507"/>
    </row>
    <row r="52" spans="2:2">
      <c r="B52" s="507"/>
    </row>
    <row r="53" spans="2:2">
      <c r="B53" s="507"/>
    </row>
    <row r="54" spans="2:2">
      <c r="B54" s="507"/>
    </row>
    <row r="55" spans="2:2">
      <c r="B55" s="507"/>
    </row>
    <row r="56" spans="2:2">
      <c r="B56" s="507"/>
    </row>
    <row r="57" spans="2:2">
      <c r="B57" s="507"/>
    </row>
    <row r="58" spans="2:2">
      <c r="B58" s="507"/>
    </row>
    <row r="59" spans="2:2">
      <c r="B59" s="507"/>
    </row>
    <row r="60" spans="2:2">
      <c r="B60" s="507"/>
    </row>
    <row r="61" spans="2:2">
      <c r="B61" s="507"/>
    </row>
    <row r="62" spans="2:2">
      <c r="B62" s="507"/>
    </row>
    <row r="63" spans="2:2">
      <c r="B63" s="507"/>
    </row>
    <row r="64" spans="2:2">
      <c r="B64" s="507"/>
    </row>
    <row r="65" spans="2:2">
      <c r="B65" s="507"/>
    </row>
    <row r="66" spans="2:2">
      <c r="B66" s="507"/>
    </row>
    <row r="67" spans="2:2">
      <c r="B67" s="507"/>
    </row>
    <row r="68" spans="2:2">
      <c r="B68" s="507"/>
    </row>
    <row r="69" spans="2:2">
      <c r="B69" s="507"/>
    </row>
    <row r="70" spans="2:2">
      <c r="B70" s="507"/>
    </row>
    <row r="71" spans="2:2">
      <c r="B71" s="507"/>
    </row>
    <row r="72" spans="2:2">
      <c r="B72" s="507"/>
    </row>
    <row r="73" spans="2:2">
      <c r="B73" s="507"/>
    </row>
    <row r="74" spans="2:2">
      <c r="B74" s="507"/>
    </row>
    <row r="75" spans="2:2">
      <c r="B75" s="507"/>
    </row>
    <row r="76" spans="2:2">
      <c r="B76" s="507"/>
    </row>
    <row r="77" spans="2:2">
      <c r="B77" s="507"/>
    </row>
    <row r="78" spans="2:2">
      <c r="B78" s="507"/>
    </row>
    <row r="79" spans="2:2">
      <c r="B79" s="507"/>
    </row>
    <row r="80" spans="2:2">
      <c r="B80" s="507"/>
    </row>
    <row r="81" spans="2:2">
      <c r="B81" s="507"/>
    </row>
    <row r="82" spans="2:2">
      <c r="B82" s="507"/>
    </row>
    <row r="83" spans="2:2">
      <c r="B83" s="507"/>
    </row>
    <row r="84" spans="2:2">
      <c r="B84" s="507"/>
    </row>
    <row r="85" spans="2:2">
      <c r="B85" s="507"/>
    </row>
    <row r="86" spans="2:2">
      <c r="B86" s="507"/>
    </row>
    <row r="87" spans="2:2">
      <c r="B87" s="507"/>
    </row>
    <row r="88" spans="2:2">
      <c r="B88" s="507"/>
    </row>
    <row r="89" spans="2:2">
      <c r="B89" s="507"/>
    </row>
    <row r="90" spans="2:2">
      <c r="B90" s="507"/>
    </row>
    <row r="91" spans="2:2">
      <c r="B91" s="507"/>
    </row>
    <row r="92" spans="2:2">
      <c r="B92" s="507"/>
    </row>
    <row r="93" spans="2:2">
      <c r="B93" s="507"/>
    </row>
    <row r="94" spans="2:2">
      <c r="B94" s="507"/>
    </row>
    <row r="95" spans="2:2">
      <c r="B95" s="507"/>
    </row>
    <row r="96" spans="2:2">
      <c r="B96" s="507"/>
    </row>
    <row r="97" spans="2:2">
      <c r="B97" s="507"/>
    </row>
    <row r="98" spans="2:2">
      <c r="B98" s="507"/>
    </row>
    <row r="99" spans="2:2">
      <c r="B99" s="507"/>
    </row>
    <row r="100" spans="2:2">
      <c r="B100" s="507"/>
    </row>
    <row r="101" spans="2:2">
      <c r="B101" s="507"/>
    </row>
    <row r="102" spans="2:2">
      <c r="B102" s="507"/>
    </row>
    <row r="103" spans="2:2">
      <c r="B103" s="507"/>
    </row>
    <row r="104" spans="2:2">
      <c r="B104" s="507"/>
    </row>
    <row r="105" spans="2:2">
      <c r="B105" s="507"/>
    </row>
    <row r="106" spans="2:2">
      <c r="B106" s="507"/>
    </row>
    <row r="107" spans="2:2">
      <c r="B107" s="507"/>
    </row>
    <row r="108" spans="2:2">
      <c r="B108" s="507"/>
    </row>
    <row r="109" spans="2:2">
      <c r="B109" s="507"/>
    </row>
    <row r="110" spans="2:2">
      <c r="B110" s="507"/>
    </row>
    <row r="111" spans="2:2">
      <c r="B111" s="507"/>
    </row>
    <row r="112" spans="2:2">
      <c r="B112" s="507"/>
    </row>
    <row r="113" spans="2:2">
      <c r="B113" s="507"/>
    </row>
    <row r="114" spans="2:2">
      <c r="B114" s="507"/>
    </row>
    <row r="115" spans="2:2">
      <c r="B115" s="507"/>
    </row>
    <row r="116" spans="2:2">
      <c r="B116" s="507"/>
    </row>
    <row r="117" spans="2:2">
      <c r="B117" s="507"/>
    </row>
    <row r="118" spans="2:2">
      <c r="B118" s="507"/>
    </row>
    <row r="119" spans="2:2">
      <c r="B119" s="507"/>
    </row>
    <row r="120" spans="2:2">
      <c r="B120" s="507"/>
    </row>
    <row r="121" spans="2:2">
      <c r="B121" s="507"/>
    </row>
    <row r="122" spans="2:2">
      <c r="B122" s="507"/>
    </row>
    <row r="123" spans="2:2">
      <c r="B123" s="507"/>
    </row>
    <row r="124" spans="2:2">
      <c r="B124" s="507"/>
    </row>
    <row r="125" spans="2:2">
      <c r="B125" s="507"/>
    </row>
    <row r="126" spans="2:2">
      <c r="B126" s="507"/>
    </row>
    <row r="127" spans="2:2">
      <c r="B127" s="507"/>
    </row>
    <row r="128" spans="2:2">
      <c r="B128" s="507"/>
    </row>
    <row r="129" spans="2:2">
      <c r="B129" s="507"/>
    </row>
    <row r="130" spans="2:2">
      <c r="B130" s="507"/>
    </row>
    <row r="131" spans="2:2">
      <c r="B131" s="507"/>
    </row>
    <row r="132" spans="2:2">
      <c r="B132" s="507"/>
    </row>
    <row r="133" spans="2:2">
      <c r="B133" s="507"/>
    </row>
    <row r="134" spans="2:2">
      <c r="B134" s="507"/>
    </row>
    <row r="135" spans="2:2">
      <c r="B135" s="507"/>
    </row>
    <row r="136" spans="2:2">
      <c r="B136" s="507"/>
    </row>
    <row r="137" spans="2:2">
      <c r="B137" s="507"/>
    </row>
    <row r="138" spans="2:2">
      <c r="B138" s="507"/>
    </row>
    <row r="139" spans="2:2">
      <c r="B139" s="507"/>
    </row>
    <row r="140" spans="2:2">
      <c r="B140" s="507"/>
    </row>
    <row r="141" spans="2:2">
      <c r="B141" s="507"/>
    </row>
    <row r="142" spans="2:2">
      <c r="B142" s="507"/>
    </row>
    <row r="143" spans="2:2">
      <c r="B143" s="507"/>
    </row>
    <row r="144" spans="2:2">
      <c r="B144" s="507"/>
    </row>
    <row r="145" spans="2:2">
      <c r="B145" s="507"/>
    </row>
    <row r="146" spans="2:2">
      <c r="B146" s="507"/>
    </row>
    <row r="147" spans="2:2">
      <c r="B147" s="507"/>
    </row>
    <row r="148" spans="2:2">
      <c r="B148" s="507"/>
    </row>
    <row r="149" spans="2:2">
      <c r="B149" s="507"/>
    </row>
    <row r="150" spans="2:2">
      <c r="B150" s="507"/>
    </row>
    <row r="151" spans="2:2">
      <c r="B151" s="507"/>
    </row>
    <row r="152" spans="2:2">
      <c r="B152" s="507"/>
    </row>
    <row r="153" spans="2:2">
      <c r="B153" s="507"/>
    </row>
    <row r="154" spans="2:2">
      <c r="B154" s="507"/>
    </row>
    <row r="155" spans="2:2">
      <c r="B155" s="507"/>
    </row>
    <row r="156" spans="2:2">
      <c r="B156" s="507"/>
    </row>
    <row r="157" spans="2:2">
      <c r="B157" s="507"/>
    </row>
    <row r="158" spans="2:2">
      <c r="B158" s="507"/>
    </row>
    <row r="159" spans="2:2">
      <c r="B159" s="507"/>
    </row>
    <row r="160" spans="2:2">
      <c r="B160" s="507"/>
    </row>
    <row r="161" spans="2:2">
      <c r="B161" s="507"/>
    </row>
    <row r="162" spans="2:2">
      <c r="B162" s="507"/>
    </row>
    <row r="163" spans="2:2">
      <c r="B163" s="507"/>
    </row>
    <row r="164" spans="2:2">
      <c r="B164" s="507"/>
    </row>
    <row r="165" spans="2:2">
      <c r="B165" s="507"/>
    </row>
    <row r="166" spans="2:2">
      <c r="B166" s="507"/>
    </row>
    <row r="167" spans="2:2">
      <c r="B167" s="507"/>
    </row>
    <row r="168" spans="2:2">
      <c r="B168" s="507"/>
    </row>
    <row r="169" spans="2:2">
      <c r="B169" s="507"/>
    </row>
    <row r="170" spans="2:2">
      <c r="B170" s="507"/>
    </row>
    <row r="171" spans="2:2">
      <c r="B171" s="507"/>
    </row>
    <row r="172" spans="2:2">
      <c r="B172" s="507"/>
    </row>
    <row r="173" spans="2:2">
      <c r="B173" s="507"/>
    </row>
    <row r="174" spans="2:2">
      <c r="B174" s="507"/>
    </row>
    <row r="175" spans="2:2">
      <c r="B175" s="507"/>
    </row>
    <row r="176" spans="2:2">
      <c r="B176" s="507"/>
    </row>
    <row r="177" spans="2:2">
      <c r="B177" s="507"/>
    </row>
    <row r="178" spans="2:2">
      <c r="B178" s="507"/>
    </row>
    <row r="179" spans="2:2">
      <c r="B179" s="507"/>
    </row>
    <row r="180" spans="2:2">
      <c r="B180" s="507"/>
    </row>
    <row r="181" spans="2:2">
      <c r="B181" s="507"/>
    </row>
    <row r="182" spans="2:2">
      <c r="B182" s="507"/>
    </row>
    <row r="183" spans="2:2">
      <c r="B183" s="507"/>
    </row>
    <row r="184" spans="2:2">
      <c r="B184" s="507"/>
    </row>
  </sheetData>
  <customSheetViews>
    <customSheetView guid="{40546AE0-6B6D-4AC1-BF36-7BDCA8DD176C}">
      <selection activeCell="I39" sqref="I39:I45"/>
      <pageMargins left="0.708661417322835" right="0.708661417322835" top="0.748031496062992" bottom="0.748031496062992" header="0.31496062992126" footer="0.31496062992126"/>
      <printOptions horizontalCentered="true"/>
      <pageSetup paperSize="9" orientation="portrait"/>
      <headerFooter/>
    </customSheetView>
  </customSheetViews>
  <mergeCells count="54">
    <mergeCell ref="A1:B1"/>
    <mergeCell ref="A2:I2"/>
    <mergeCell ref="H3:I3"/>
    <mergeCell ref="E4:H4"/>
    <mergeCell ref="A6:C6"/>
    <mergeCell ref="B31:C31"/>
    <mergeCell ref="D31:H31"/>
    <mergeCell ref="D32:H32"/>
    <mergeCell ref="D33:H33"/>
    <mergeCell ref="D34:H34"/>
    <mergeCell ref="B35:C35"/>
    <mergeCell ref="D35:H35"/>
    <mergeCell ref="B36:C36"/>
    <mergeCell ref="D36:H36"/>
    <mergeCell ref="B37:C37"/>
    <mergeCell ref="D37:H37"/>
    <mergeCell ref="B38:C38"/>
    <mergeCell ref="D38:H38"/>
    <mergeCell ref="B39:C39"/>
    <mergeCell ref="D39:H39"/>
    <mergeCell ref="B40:C40"/>
    <mergeCell ref="D40:H40"/>
    <mergeCell ref="B41:C41"/>
    <mergeCell ref="D41:H41"/>
    <mergeCell ref="B42:C42"/>
    <mergeCell ref="D42:H42"/>
    <mergeCell ref="B43:C43"/>
    <mergeCell ref="D43:H43"/>
    <mergeCell ref="B44:C44"/>
    <mergeCell ref="D44:H44"/>
    <mergeCell ref="B45:C45"/>
    <mergeCell ref="D45:H45"/>
    <mergeCell ref="B46:C46"/>
    <mergeCell ref="D46:H46"/>
    <mergeCell ref="B47:C47"/>
    <mergeCell ref="D47:H47"/>
    <mergeCell ref="B48:C48"/>
    <mergeCell ref="D48:H48"/>
    <mergeCell ref="A4:A5"/>
    <mergeCell ref="B4:B5"/>
    <mergeCell ref="B7:B8"/>
    <mergeCell ref="B9:B10"/>
    <mergeCell ref="B13:B14"/>
    <mergeCell ref="B15:B16"/>
    <mergeCell ref="B17:B18"/>
    <mergeCell ref="B19:B20"/>
    <mergeCell ref="B21:B22"/>
    <mergeCell ref="B23:B24"/>
    <mergeCell ref="B26:B28"/>
    <mergeCell ref="B29:B30"/>
    <mergeCell ref="C4:C5"/>
    <mergeCell ref="D4:D5"/>
    <mergeCell ref="I4:I5"/>
    <mergeCell ref="B32:C34"/>
  </mergeCells>
  <conditionalFormatting sqref="C16">
    <cfRule type="duplicateValues" dxfId="0" priority="2"/>
  </conditionalFormatting>
  <conditionalFormatting sqref="C19">
    <cfRule type="duplicateValues" dxfId="0" priority="3"/>
  </conditionalFormatting>
  <conditionalFormatting sqref="C22">
    <cfRule type="duplicateValues" dxfId="0" priority="1"/>
  </conditionalFormatting>
  <printOptions horizontalCentered="true"/>
  <pageMargins left="0.708661417322835" right="0.708661417322835" top="0.748031496062992" bottom="0.748031496062992" header="0.31496062992126" footer="0.31496062992126"/>
  <pageSetup paperSize="9" orientation="portrait"/>
  <headerFooter/>
  <rowBreaks count="1" manualBreakCount="1">
    <brk id="30" max="8" man="1"/>
  </rowBreaks>
  <ignoredErrors>
    <ignoredError sqref="E7:E30" unlockedFormula="true"/>
  </ignoredError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3"/>
  <sheetViews>
    <sheetView showZeros="0" view="pageBreakPreview" zoomScale="112" zoomScaleNormal="100" zoomScaleSheetLayoutView="112" workbookViewId="0">
      <selection activeCell="A2" sqref="A2:F2"/>
    </sheetView>
  </sheetViews>
  <sheetFormatPr defaultColWidth="9" defaultRowHeight="13.5" outlineLevelCol="5"/>
  <cols>
    <col min="1" max="1" width="17.625" style="134" customWidth="true"/>
    <col min="2" max="2" width="10" style="137" customWidth="true"/>
    <col min="3" max="3" width="12.625" style="137" customWidth="true"/>
    <col min="4" max="4" width="9.375" style="137" customWidth="true"/>
    <col min="5" max="5" width="12.625" style="137" customWidth="true"/>
    <col min="6" max="6" width="22" style="136" customWidth="true"/>
    <col min="7" max="16384" width="9" style="134"/>
  </cols>
  <sheetData>
    <row r="1" ht="16.5" customHeight="true" spans="1:5">
      <c r="A1" s="463" t="s">
        <v>518</v>
      </c>
      <c r="B1" s="463"/>
      <c r="C1" s="464"/>
      <c r="D1" s="464"/>
      <c r="E1" s="464"/>
    </row>
    <row r="2" ht="42.75" customHeight="true" spans="1:6">
      <c r="A2" s="143" t="s">
        <v>519</v>
      </c>
      <c r="B2" s="144"/>
      <c r="C2" s="144"/>
      <c r="D2" s="144"/>
      <c r="E2" s="144"/>
      <c r="F2" s="144"/>
    </row>
    <row r="3" s="462" customFormat="true" ht="16.5" customHeight="true" spans="1:6">
      <c r="A3" s="465"/>
      <c r="B3" s="465"/>
      <c r="C3" s="465"/>
      <c r="D3" s="465"/>
      <c r="E3" s="465"/>
      <c r="F3" s="473" t="s">
        <v>2</v>
      </c>
    </row>
    <row r="4" s="135" customFormat="true" ht="30.75" customHeight="true" spans="1:6">
      <c r="A4" s="146" t="s">
        <v>3</v>
      </c>
      <c r="B4" s="146" t="s">
        <v>4</v>
      </c>
      <c r="C4" s="466" t="s">
        <v>520</v>
      </c>
      <c r="D4" s="466" t="s">
        <v>521</v>
      </c>
      <c r="E4" s="466" t="s">
        <v>522</v>
      </c>
      <c r="F4" s="466" t="s">
        <v>523</v>
      </c>
    </row>
    <row r="5" s="135" customFormat="true" ht="15.75" spans="1:6">
      <c r="A5" s="467" t="s">
        <v>15</v>
      </c>
      <c r="B5" s="468">
        <f t="shared" ref="B5:B36" si="0">SUM(C5:F5)</f>
        <v>26528</v>
      </c>
      <c r="C5" s="468">
        <f>SUM(C6,C13,C17,C26,C31,C37,C44,C51,C60,C69,C77,C83,C88)</f>
        <v>14454</v>
      </c>
      <c r="D5" s="468">
        <f t="shared" ref="D5:F5" si="1">SUM(D6,D13,D17,D26,D31,D37,D44,D51,D60,D69,D77,D83,D88)</f>
        <v>908</v>
      </c>
      <c r="E5" s="468">
        <f t="shared" si="1"/>
        <v>6016</v>
      </c>
      <c r="F5" s="468">
        <f t="shared" si="1"/>
        <v>5150</v>
      </c>
    </row>
    <row r="6" s="135" customFormat="true" ht="15.75" spans="1:6">
      <c r="A6" s="467" t="s">
        <v>18</v>
      </c>
      <c r="B6" s="468">
        <f t="shared" si="0"/>
        <v>3523</v>
      </c>
      <c r="C6" s="468">
        <f>SUM(C7:C12)</f>
        <v>1833</v>
      </c>
      <c r="D6" s="468">
        <f t="shared" ref="D6:F6" si="2">SUM(D7:D12)</f>
        <v>257</v>
      </c>
      <c r="E6" s="468">
        <f t="shared" si="2"/>
        <v>1017</v>
      </c>
      <c r="F6" s="468">
        <f t="shared" si="2"/>
        <v>416</v>
      </c>
    </row>
    <row r="7" ht="15.75" spans="1:6">
      <c r="A7" s="469" t="s">
        <v>19</v>
      </c>
      <c r="B7" s="468">
        <f t="shared" si="0"/>
        <v>440</v>
      </c>
      <c r="C7" s="470">
        <v>194</v>
      </c>
      <c r="D7" s="471">
        <v>6</v>
      </c>
      <c r="E7" s="471"/>
      <c r="F7" s="471">
        <v>240</v>
      </c>
    </row>
    <row r="8" ht="15.75" spans="1:6">
      <c r="A8" s="469" t="s">
        <v>191</v>
      </c>
      <c r="B8" s="468">
        <f t="shared" si="0"/>
        <v>723</v>
      </c>
      <c r="C8" s="470">
        <v>290</v>
      </c>
      <c r="D8" s="471">
        <v>85</v>
      </c>
      <c r="E8" s="471">
        <v>339</v>
      </c>
      <c r="F8" s="471">
        <v>9</v>
      </c>
    </row>
    <row r="9" ht="15.75" spans="1:6">
      <c r="A9" s="469" t="s">
        <v>194</v>
      </c>
      <c r="B9" s="468">
        <f t="shared" si="0"/>
        <v>221</v>
      </c>
      <c r="C9" s="470">
        <v>82</v>
      </c>
      <c r="D9" s="471">
        <v>20</v>
      </c>
      <c r="E9" s="471">
        <v>97</v>
      </c>
      <c r="F9" s="471">
        <v>22</v>
      </c>
    </row>
    <row r="10" ht="15.75" spans="1:6">
      <c r="A10" s="469" t="s">
        <v>196</v>
      </c>
      <c r="B10" s="468">
        <f t="shared" si="0"/>
        <v>852</v>
      </c>
      <c r="C10" s="470">
        <v>590</v>
      </c>
      <c r="D10" s="471">
        <v>70</v>
      </c>
      <c r="E10" s="471">
        <v>97</v>
      </c>
      <c r="F10" s="471">
        <v>95</v>
      </c>
    </row>
    <row r="11" ht="15.75" spans="1:6">
      <c r="A11" s="469" t="s">
        <v>198</v>
      </c>
      <c r="B11" s="468">
        <f t="shared" si="0"/>
        <v>1048</v>
      </c>
      <c r="C11" s="470">
        <v>478</v>
      </c>
      <c r="D11" s="471">
        <v>66</v>
      </c>
      <c r="E11" s="471">
        <v>484</v>
      </c>
      <c r="F11" s="471">
        <v>20</v>
      </c>
    </row>
    <row r="12" ht="15.75" spans="1:6">
      <c r="A12" s="469" t="s">
        <v>200</v>
      </c>
      <c r="B12" s="468">
        <f t="shared" si="0"/>
        <v>239</v>
      </c>
      <c r="C12" s="470">
        <v>199</v>
      </c>
      <c r="D12" s="471">
        <v>10</v>
      </c>
      <c r="E12" s="471">
        <v>0</v>
      </c>
      <c r="F12" s="471">
        <v>30</v>
      </c>
    </row>
    <row r="13" s="135" customFormat="true" ht="15.75" spans="1:6">
      <c r="A13" s="467" t="s">
        <v>20</v>
      </c>
      <c r="B13" s="468">
        <f t="shared" si="0"/>
        <v>1089</v>
      </c>
      <c r="C13" s="468">
        <f>SUM(C14:C16)</f>
        <v>839</v>
      </c>
      <c r="D13" s="468">
        <f t="shared" ref="D13:F13" si="3">SUM(D14:D16)</f>
        <v>16</v>
      </c>
      <c r="E13" s="468">
        <f t="shared" si="3"/>
        <v>81</v>
      </c>
      <c r="F13" s="468">
        <f t="shared" si="3"/>
        <v>153</v>
      </c>
    </row>
    <row r="14" ht="15.75" spans="1:6">
      <c r="A14" s="469" t="s">
        <v>21</v>
      </c>
      <c r="B14" s="468">
        <f t="shared" si="0"/>
        <v>290</v>
      </c>
      <c r="C14" s="470">
        <v>204</v>
      </c>
      <c r="D14" s="471"/>
      <c r="E14" s="471"/>
      <c r="F14" s="471">
        <v>86</v>
      </c>
    </row>
    <row r="15" ht="15.75" spans="1:6">
      <c r="A15" s="469" t="s">
        <v>22</v>
      </c>
      <c r="B15" s="468">
        <f t="shared" si="0"/>
        <v>146</v>
      </c>
      <c r="C15" s="470">
        <v>105</v>
      </c>
      <c r="D15" s="471"/>
      <c r="E15" s="471"/>
      <c r="F15" s="471">
        <v>41</v>
      </c>
    </row>
    <row r="16" ht="15.75" spans="1:6">
      <c r="A16" s="469" t="s">
        <v>23</v>
      </c>
      <c r="B16" s="468">
        <f t="shared" si="0"/>
        <v>653</v>
      </c>
      <c r="C16" s="470">
        <v>530</v>
      </c>
      <c r="D16" s="471">
        <v>16</v>
      </c>
      <c r="E16" s="471">
        <v>81</v>
      </c>
      <c r="F16" s="471">
        <v>26</v>
      </c>
    </row>
    <row r="17" s="135" customFormat="true" ht="15.75" spans="1:6">
      <c r="A17" s="467" t="s">
        <v>24</v>
      </c>
      <c r="B17" s="468">
        <f t="shared" si="0"/>
        <v>2641</v>
      </c>
      <c r="C17" s="468">
        <f>SUM(C18:C25)</f>
        <v>1276</v>
      </c>
      <c r="D17" s="468">
        <f t="shared" ref="D17:F17" si="4">SUM(D18:D25)</f>
        <v>80</v>
      </c>
      <c r="E17" s="468">
        <f t="shared" si="4"/>
        <v>1039</v>
      </c>
      <c r="F17" s="468">
        <f t="shared" si="4"/>
        <v>246</v>
      </c>
    </row>
    <row r="18" ht="15.75" spans="1:6">
      <c r="A18" s="469" t="s">
        <v>25</v>
      </c>
      <c r="B18" s="468">
        <f t="shared" si="0"/>
        <v>560</v>
      </c>
      <c r="C18" s="470">
        <v>505</v>
      </c>
      <c r="D18" s="471">
        <v>9</v>
      </c>
      <c r="E18" s="471"/>
      <c r="F18" s="471">
        <v>46</v>
      </c>
    </row>
    <row r="19" ht="15.75" spans="1:6">
      <c r="A19" s="469" t="s">
        <v>210</v>
      </c>
      <c r="B19" s="468">
        <f t="shared" si="0"/>
        <v>938</v>
      </c>
      <c r="C19" s="470">
        <v>103</v>
      </c>
      <c r="D19" s="471">
        <v>22</v>
      </c>
      <c r="E19" s="471">
        <v>813</v>
      </c>
      <c r="F19" s="471"/>
    </row>
    <row r="20" ht="15.75" spans="1:6">
      <c r="A20" s="469" t="s">
        <v>212</v>
      </c>
      <c r="B20" s="468">
        <f t="shared" si="0"/>
        <v>59</v>
      </c>
      <c r="C20" s="470">
        <v>51</v>
      </c>
      <c r="D20" s="471">
        <v>8</v>
      </c>
      <c r="E20" s="471"/>
      <c r="F20" s="471"/>
    </row>
    <row r="21" ht="15.75" spans="1:6">
      <c r="A21" s="469" t="s">
        <v>26</v>
      </c>
      <c r="B21" s="468">
        <f t="shared" si="0"/>
        <v>55</v>
      </c>
      <c r="C21" s="470">
        <v>2</v>
      </c>
      <c r="D21" s="471">
        <v>2</v>
      </c>
      <c r="E21" s="471"/>
      <c r="F21" s="471">
        <v>51</v>
      </c>
    </row>
    <row r="22" ht="15.75" spans="1:6">
      <c r="A22" s="469" t="s">
        <v>27</v>
      </c>
      <c r="B22" s="468">
        <f t="shared" si="0"/>
        <v>67</v>
      </c>
      <c r="C22" s="470">
        <v>36</v>
      </c>
      <c r="D22" s="471"/>
      <c r="E22" s="471"/>
      <c r="F22" s="471">
        <v>31</v>
      </c>
    </row>
    <row r="23" ht="15.75" spans="1:6">
      <c r="A23" s="469" t="s">
        <v>28</v>
      </c>
      <c r="B23" s="468">
        <f t="shared" si="0"/>
        <v>364</v>
      </c>
      <c r="C23" s="470">
        <v>84</v>
      </c>
      <c r="D23" s="471">
        <v>7</v>
      </c>
      <c r="E23" s="471">
        <v>226</v>
      </c>
      <c r="F23" s="471">
        <v>47</v>
      </c>
    </row>
    <row r="24" ht="15.75" spans="1:6">
      <c r="A24" s="469" t="s">
        <v>29</v>
      </c>
      <c r="B24" s="468">
        <f t="shared" si="0"/>
        <v>198</v>
      </c>
      <c r="C24" s="470">
        <v>162</v>
      </c>
      <c r="D24" s="471">
        <v>5</v>
      </c>
      <c r="E24" s="471"/>
      <c r="F24" s="471">
        <v>31</v>
      </c>
    </row>
    <row r="25" ht="15.75" spans="1:6">
      <c r="A25" s="469" t="s">
        <v>30</v>
      </c>
      <c r="B25" s="468">
        <f t="shared" si="0"/>
        <v>400</v>
      </c>
      <c r="C25" s="470">
        <v>333</v>
      </c>
      <c r="D25" s="471">
        <v>27</v>
      </c>
      <c r="E25" s="471"/>
      <c r="F25" s="471">
        <v>40</v>
      </c>
    </row>
    <row r="26" s="135" customFormat="true" ht="15.75" spans="1:6">
      <c r="A26" s="467" t="s">
        <v>31</v>
      </c>
      <c r="B26" s="468">
        <f t="shared" si="0"/>
        <v>1540</v>
      </c>
      <c r="C26" s="468">
        <f>SUM(C27:C30)</f>
        <v>749</v>
      </c>
      <c r="D26" s="468">
        <f t="shared" ref="D26:F26" si="5">SUM(D27:D30)</f>
        <v>88</v>
      </c>
      <c r="E26" s="468">
        <f t="shared" si="5"/>
        <v>533</v>
      </c>
      <c r="F26" s="468">
        <f t="shared" si="5"/>
        <v>170</v>
      </c>
    </row>
    <row r="27" ht="15.75" spans="1:6">
      <c r="A27" s="469" t="s">
        <v>32</v>
      </c>
      <c r="B27" s="468">
        <f t="shared" si="0"/>
        <v>311</v>
      </c>
      <c r="C27" s="470">
        <v>141</v>
      </c>
      <c r="D27" s="471"/>
      <c r="E27" s="471"/>
      <c r="F27" s="471">
        <v>170</v>
      </c>
    </row>
    <row r="28" ht="15.75" spans="1:6">
      <c r="A28" s="469" t="s">
        <v>222</v>
      </c>
      <c r="B28" s="468">
        <f t="shared" si="0"/>
        <v>580</v>
      </c>
      <c r="C28" s="470">
        <v>104</v>
      </c>
      <c r="D28" s="471">
        <v>24</v>
      </c>
      <c r="E28" s="471">
        <v>452</v>
      </c>
      <c r="F28" s="471"/>
    </row>
    <row r="29" ht="15.75" spans="1:6">
      <c r="A29" s="469" t="s">
        <v>224</v>
      </c>
      <c r="B29" s="468">
        <f t="shared" si="0"/>
        <v>144</v>
      </c>
      <c r="C29" s="470">
        <v>143</v>
      </c>
      <c r="D29" s="471">
        <v>1</v>
      </c>
      <c r="E29" s="471"/>
      <c r="F29" s="471"/>
    </row>
    <row r="30" ht="15.75" spans="1:6">
      <c r="A30" s="469" t="s">
        <v>33</v>
      </c>
      <c r="B30" s="468">
        <f t="shared" si="0"/>
        <v>505</v>
      </c>
      <c r="C30" s="470">
        <v>361</v>
      </c>
      <c r="D30" s="471">
        <v>63</v>
      </c>
      <c r="E30" s="471">
        <v>81</v>
      </c>
      <c r="F30" s="471"/>
    </row>
    <row r="31" s="135" customFormat="true" ht="15.75" spans="1:6">
      <c r="A31" s="467" t="s">
        <v>34</v>
      </c>
      <c r="B31" s="468">
        <f t="shared" si="0"/>
        <v>1091</v>
      </c>
      <c r="C31" s="468">
        <f>SUM(C32:C35)</f>
        <v>533</v>
      </c>
      <c r="D31" s="468"/>
      <c r="E31" s="468"/>
      <c r="F31" s="468">
        <f>SUM(F32:F36)</f>
        <v>558</v>
      </c>
    </row>
    <row r="32" ht="15.75" spans="1:6">
      <c r="A32" s="469" t="s">
        <v>35</v>
      </c>
      <c r="B32" s="468">
        <f t="shared" si="0"/>
        <v>375</v>
      </c>
      <c r="C32" s="470">
        <v>28</v>
      </c>
      <c r="D32" s="471"/>
      <c r="E32" s="471"/>
      <c r="F32" s="471">
        <v>347</v>
      </c>
    </row>
    <row r="33" ht="15.75" spans="1:6">
      <c r="A33" s="469" t="s">
        <v>36</v>
      </c>
      <c r="B33" s="468">
        <f t="shared" si="0"/>
        <v>425</v>
      </c>
      <c r="C33" s="470">
        <v>337</v>
      </c>
      <c r="D33" s="471"/>
      <c r="E33" s="471"/>
      <c r="F33" s="471">
        <v>88</v>
      </c>
    </row>
    <row r="34" ht="15.75" spans="1:6">
      <c r="A34" s="469" t="s">
        <v>37</v>
      </c>
      <c r="B34" s="468">
        <f t="shared" si="0"/>
        <v>148</v>
      </c>
      <c r="C34" s="470">
        <v>112</v>
      </c>
      <c r="D34" s="471"/>
      <c r="E34" s="471"/>
      <c r="F34" s="471">
        <v>36</v>
      </c>
    </row>
    <row r="35" ht="15.75" spans="1:6">
      <c r="A35" s="469" t="s">
        <v>38</v>
      </c>
      <c r="B35" s="468">
        <f t="shared" si="0"/>
        <v>108</v>
      </c>
      <c r="C35" s="470">
        <v>56</v>
      </c>
      <c r="D35" s="471"/>
      <c r="E35" s="471"/>
      <c r="F35" s="471">
        <v>52</v>
      </c>
    </row>
    <row r="36" ht="15.75" spans="1:6">
      <c r="A36" s="469" t="s">
        <v>39</v>
      </c>
      <c r="B36" s="468">
        <f t="shared" si="0"/>
        <v>35</v>
      </c>
      <c r="C36" s="470"/>
      <c r="D36" s="471"/>
      <c r="E36" s="471"/>
      <c r="F36" s="471">
        <v>35</v>
      </c>
    </row>
    <row r="37" s="135" customFormat="true" ht="15.75" spans="1:6">
      <c r="A37" s="467" t="s">
        <v>40</v>
      </c>
      <c r="B37" s="468">
        <f t="shared" ref="B37:B55" si="6">SUM(C37:F37)</f>
        <v>1112</v>
      </c>
      <c r="C37" s="468">
        <f>SUM(C38:C43)</f>
        <v>690</v>
      </c>
      <c r="D37" s="468"/>
      <c r="E37" s="468"/>
      <c r="F37" s="468">
        <f t="shared" ref="F37" si="7">SUM(F38:F43)</f>
        <v>422</v>
      </c>
    </row>
    <row r="38" ht="15.75" spans="1:6">
      <c r="A38" s="469" t="s">
        <v>41</v>
      </c>
      <c r="B38" s="468">
        <f t="shared" si="6"/>
        <v>411</v>
      </c>
      <c r="C38" s="470">
        <v>260</v>
      </c>
      <c r="D38" s="471"/>
      <c r="E38" s="471"/>
      <c r="F38" s="471">
        <v>151</v>
      </c>
    </row>
    <row r="39" ht="15.75" spans="1:6">
      <c r="A39" s="472" t="s">
        <v>235</v>
      </c>
      <c r="B39" s="468">
        <f t="shared" si="6"/>
        <v>61</v>
      </c>
      <c r="C39" s="470">
        <v>61</v>
      </c>
      <c r="D39" s="471"/>
      <c r="E39" s="471"/>
      <c r="F39" s="471">
        <v>0</v>
      </c>
    </row>
    <row r="40" ht="15.75" spans="1:6">
      <c r="A40" s="469" t="s">
        <v>42</v>
      </c>
      <c r="B40" s="468">
        <f t="shared" si="6"/>
        <v>90</v>
      </c>
      <c r="C40" s="470">
        <v>69</v>
      </c>
      <c r="D40" s="471"/>
      <c r="E40" s="471"/>
      <c r="F40" s="471">
        <v>21</v>
      </c>
    </row>
    <row r="41" ht="15.75" spans="1:6">
      <c r="A41" s="469" t="s">
        <v>43</v>
      </c>
      <c r="B41" s="468">
        <f t="shared" si="6"/>
        <v>174</v>
      </c>
      <c r="C41" s="470">
        <v>152</v>
      </c>
      <c r="D41" s="471"/>
      <c r="E41" s="471"/>
      <c r="F41" s="471">
        <v>22</v>
      </c>
    </row>
    <row r="42" ht="15.75" spans="1:6">
      <c r="A42" s="469" t="s">
        <v>44</v>
      </c>
      <c r="B42" s="468">
        <f t="shared" si="6"/>
        <v>192</v>
      </c>
      <c r="C42" s="470">
        <v>74</v>
      </c>
      <c r="D42" s="471"/>
      <c r="E42" s="471"/>
      <c r="F42" s="471">
        <v>118</v>
      </c>
    </row>
    <row r="43" ht="15.75" spans="1:6">
      <c r="A43" s="469" t="s">
        <v>45</v>
      </c>
      <c r="B43" s="468">
        <f t="shared" si="6"/>
        <v>184</v>
      </c>
      <c r="C43" s="470">
        <v>74</v>
      </c>
      <c r="D43" s="471"/>
      <c r="E43" s="471"/>
      <c r="F43" s="471">
        <v>110</v>
      </c>
    </row>
    <row r="44" s="135" customFormat="true" ht="15.75" spans="1:6">
      <c r="A44" s="467" t="s">
        <v>46</v>
      </c>
      <c r="B44" s="468">
        <f t="shared" si="6"/>
        <v>6682</v>
      </c>
      <c r="C44" s="468">
        <f>SUM(C45:C50)</f>
        <v>2910</v>
      </c>
      <c r="D44" s="468">
        <f t="shared" ref="D44:F44" si="8">SUM(D45:D50)</f>
        <v>149</v>
      </c>
      <c r="E44" s="468">
        <f t="shared" si="8"/>
        <v>3298</v>
      </c>
      <c r="F44" s="468">
        <f t="shared" si="8"/>
        <v>325</v>
      </c>
    </row>
    <row r="45" ht="15.75" spans="1:6">
      <c r="A45" s="469" t="s">
        <v>47</v>
      </c>
      <c r="B45" s="468">
        <f t="shared" si="6"/>
        <v>3284</v>
      </c>
      <c r="C45" s="470">
        <v>1001</v>
      </c>
      <c r="D45" s="471">
        <v>15</v>
      </c>
      <c r="E45" s="471">
        <v>2100</v>
      </c>
      <c r="F45" s="471">
        <v>168</v>
      </c>
    </row>
    <row r="46" ht="15.75" spans="1:6">
      <c r="A46" s="469" t="s">
        <v>237</v>
      </c>
      <c r="B46" s="468">
        <f t="shared" si="6"/>
        <v>628</v>
      </c>
      <c r="C46" s="470">
        <v>519</v>
      </c>
      <c r="D46" s="471">
        <v>70</v>
      </c>
      <c r="E46" s="471">
        <v>39</v>
      </c>
      <c r="F46" s="471"/>
    </row>
    <row r="47" ht="15.75" spans="1:6">
      <c r="A47" s="469" t="s">
        <v>239</v>
      </c>
      <c r="B47" s="468">
        <f t="shared" si="6"/>
        <v>150</v>
      </c>
      <c r="C47" s="470">
        <v>28</v>
      </c>
      <c r="D47" s="471">
        <v>6</v>
      </c>
      <c r="E47" s="471">
        <v>116</v>
      </c>
      <c r="F47" s="471"/>
    </row>
    <row r="48" ht="15.75" spans="1:6">
      <c r="A48" s="469" t="s">
        <v>48</v>
      </c>
      <c r="B48" s="468">
        <f t="shared" si="6"/>
        <v>1734</v>
      </c>
      <c r="C48" s="470">
        <v>604</v>
      </c>
      <c r="D48" s="471">
        <v>58</v>
      </c>
      <c r="E48" s="471">
        <v>1043</v>
      </c>
      <c r="F48" s="471">
        <v>29</v>
      </c>
    </row>
    <row r="49" ht="15.75" spans="1:6">
      <c r="A49" s="469" t="s">
        <v>49</v>
      </c>
      <c r="B49" s="468">
        <f t="shared" si="6"/>
        <v>702</v>
      </c>
      <c r="C49" s="470">
        <v>579</v>
      </c>
      <c r="D49" s="471"/>
      <c r="E49" s="471"/>
      <c r="F49" s="471">
        <v>123</v>
      </c>
    </row>
    <row r="50" s="135" customFormat="true" ht="15.75" spans="1:6">
      <c r="A50" s="469" t="s">
        <v>50</v>
      </c>
      <c r="B50" s="468">
        <f t="shared" si="6"/>
        <v>184</v>
      </c>
      <c r="C50" s="470">
        <v>179</v>
      </c>
      <c r="D50" s="471"/>
      <c r="E50" s="471"/>
      <c r="F50" s="471">
        <v>5</v>
      </c>
    </row>
    <row r="51" s="135" customFormat="true" ht="15.75" spans="1:6">
      <c r="A51" s="467" t="s">
        <v>51</v>
      </c>
      <c r="B51" s="468">
        <f t="shared" si="6"/>
        <v>1692</v>
      </c>
      <c r="C51" s="468">
        <f>SUM(C52:C59)</f>
        <v>980</v>
      </c>
      <c r="D51" s="468">
        <f>SUM(D52:D59)</f>
        <v>122</v>
      </c>
      <c r="E51" s="468">
        <f>SUM(E52:E59)</f>
        <v>0</v>
      </c>
      <c r="F51" s="468">
        <f>SUM(F52:F59)</f>
        <v>590</v>
      </c>
    </row>
    <row r="52" ht="15.75" spans="1:6">
      <c r="A52" s="469" t="s">
        <v>52</v>
      </c>
      <c r="B52" s="468">
        <f t="shared" si="6"/>
        <v>175</v>
      </c>
      <c r="C52" s="470">
        <v>123</v>
      </c>
      <c r="D52" s="471"/>
      <c r="E52" s="471"/>
      <c r="F52" s="471">
        <v>52</v>
      </c>
    </row>
    <row r="53" ht="15.75" spans="1:6">
      <c r="A53" s="469" t="s">
        <v>243</v>
      </c>
      <c r="B53" s="468">
        <f t="shared" si="6"/>
        <v>243</v>
      </c>
      <c r="C53" s="470">
        <v>46</v>
      </c>
      <c r="D53" s="471"/>
      <c r="E53" s="471"/>
      <c r="F53" s="471">
        <v>197</v>
      </c>
    </row>
    <row r="54" ht="15.75" spans="1:6">
      <c r="A54" s="469" t="s">
        <v>244</v>
      </c>
      <c r="B54" s="468">
        <f t="shared" si="6"/>
        <v>184</v>
      </c>
      <c r="C54" s="470">
        <v>61</v>
      </c>
      <c r="D54" s="471"/>
      <c r="E54" s="471"/>
      <c r="F54" s="471">
        <v>123</v>
      </c>
    </row>
    <row r="55" ht="15.75" spans="1:6">
      <c r="A55" s="469" t="s">
        <v>245</v>
      </c>
      <c r="B55" s="468">
        <f t="shared" si="6"/>
        <v>129</v>
      </c>
      <c r="C55" s="470">
        <v>61</v>
      </c>
      <c r="D55" s="471"/>
      <c r="E55" s="471"/>
      <c r="F55" s="471">
        <v>68</v>
      </c>
    </row>
    <row r="56" ht="15.75" spans="1:6">
      <c r="A56" s="469" t="s">
        <v>246</v>
      </c>
      <c r="B56" s="468">
        <f t="shared" ref="B56:B57" si="9">SUM(C56:F56)</f>
        <v>60</v>
      </c>
      <c r="C56" s="470"/>
      <c r="D56" s="471"/>
      <c r="E56" s="471"/>
      <c r="F56" s="471">
        <v>60</v>
      </c>
    </row>
    <row r="57" ht="15.75" spans="1:6">
      <c r="A57" s="469" t="s">
        <v>53</v>
      </c>
      <c r="B57" s="468">
        <f t="shared" si="9"/>
        <v>210</v>
      </c>
      <c r="C57" s="470">
        <v>129</v>
      </c>
      <c r="D57" s="471">
        <v>3</v>
      </c>
      <c r="E57" s="471"/>
      <c r="F57" s="471">
        <v>78</v>
      </c>
    </row>
    <row r="58" ht="15.75" spans="1:6">
      <c r="A58" s="469" t="s">
        <v>54</v>
      </c>
      <c r="B58" s="468">
        <f t="shared" ref="B58:B93" si="10">SUM(C58:F58)</f>
        <v>614</v>
      </c>
      <c r="C58" s="470">
        <v>488</v>
      </c>
      <c r="D58" s="471">
        <v>119</v>
      </c>
      <c r="E58" s="471"/>
      <c r="F58" s="471">
        <v>7</v>
      </c>
    </row>
    <row r="59" s="135" customFormat="true" ht="15.75" spans="1:6">
      <c r="A59" s="469" t="s">
        <v>55</v>
      </c>
      <c r="B59" s="468">
        <f t="shared" si="10"/>
        <v>77</v>
      </c>
      <c r="C59" s="470">
        <v>72</v>
      </c>
      <c r="D59" s="471"/>
      <c r="E59" s="471"/>
      <c r="F59" s="471">
        <v>5</v>
      </c>
    </row>
    <row r="60" s="135" customFormat="true" ht="15.75" spans="1:6">
      <c r="A60" s="467" t="s">
        <v>56</v>
      </c>
      <c r="B60" s="468">
        <f t="shared" si="10"/>
        <v>2818</v>
      </c>
      <c r="C60" s="468">
        <f>SUM(C61:C68)</f>
        <v>1830</v>
      </c>
      <c r="D60" s="468"/>
      <c r="E60" s="468"/>
      <c r="F60" s="468">
        <f>SUM(F61:F68)</f>
        <v>988</v>
      </c>
    </row>
    <row r="61" ht="15.75" spans="1:6">
      <c r="A61" s="469" t="s">
        <v>57</v>
      </c>
      <c r="B61" s="468">
        <f t="shared" si="10"/>
        <v>650</v>
      </c>
      <c r="C61" s="470">
        <v>323</v>
      </c>
      <c r="D61" s="471"/>
      <c r="E61" s="471"/>
      <c r="F61" s="471">
        <v>327</v>
      </c>
    </row>
    <row r="62" ht="15.75" spans="1:6">
      <c r="A62" s="469" t="s">
        <v>252</v>
      </c>
      <c r="B62" s="468">
        <f t="shared" si="10"/>
        <v>176</v>
      </c>
      <c r="C62" s="470">
        <v>176</v>
      </c>
      <c r="D62" s="471"/>
      <c r="E62" s="471"/>
      <c r="F62" s="471">
        <v>0</v>
      </c>
    </row>
    <row r="63" s="135" customFormat="true" ht="15.75" spans="1:6">
      <c r="A63" s="469" t="s">
        <v>58</v>
      </c>
      <c r="B63" s="468">
        <f t="shared" si="10"/>
        <v>395</v>
      </c>
      <c r="C63" s="470">
        <v>295</v>
      </c>
      <c r="D63" s="471"/>
      <c r="E63" s="471"/>
      <c r="F63" s="471">
        <v>100</v>
      </c>
    </row>
    <row r="64" s="135" customFormat="true" ht="15.75" spans="1:6">
      <c r="A64" s="469" t="s">
        <v>59</v>
      </c>
      <c r="B64" s="468">
        <f t="shared" si="10"/>
        <v>6</v>
      </c>
      <c r="C64" s="470"/>
      <c r="D64" s="471"/>
      <c r="E64" s="471"/>
      <c r="F64" s="471">
        <v>6</v>
      </c>
    </row>
    <row r="65" ht="15.75" spans="1:6">
      <c r="A65" s="469" t="s">
        <v>60</v>
      </c>
      <c r="B65" s="468">
        <f t="shared" si="10"/>
        <v>388</v>
      </c>
      <c r="C65" s="470">
        <v>259</v>
      </c>
      <c r="D65" s="471"/>
      <c r="E65" s="471"/>
      <c r="F65" s="471">
        <v>129</v>
      </c>
    </row>
    <row r="66" ht="15.75" spans="1:6">
      <c r="A66" s="469" t="s">
        <v>61</v>
      </c>
      <c r="B66" s="468">
        <f t="shared" si="10"/>
        <v>381</v>
      </c>
      <c r="C66" s="470">
        <v>246</v>
      </c>
      <c r="D66" s="471"/>
      <c r="E66" s="471"/>
      <c r="F66" s="471">
        <v>135</v>
      </c>
    </row>
    <row r="67" ht="15.75" spans="1:6">
      <c r="A67" s="469" t="s">
        <v>62</v>
      </c>
      <c r="B67" s="468">
        <f t="shared" si="10"/>
        <v>487</v>
      </c>
      <c r="C67" s="470">
        <v>246</v>
      </c>
      <c r="D67" s="471"/>
      <c r="E67" s="471"/>
      <c r="F67" s="471">
        <v>241</v>
      </c>
    </row>
    <row r="68" ht="15.75" spans="1:6">
      <c r="A68" s="469" t="s">
        <v>63</v>
      </c>
      <c r="B68" s="468">
        <f t="shared" si="10"/>
        <v>335</v>
      </c>
      <c r="C68" s="470">
        <v>285</v>
      </c>
      <c r="D68" s="471"/>
      <c r="E68" s="471"/>
      <c r="F68" s="471">
        <v>50</v>
      </c>
    </row>
    <row r="69" s="135" customFormat="true" ht="15.75" spans="1:6">
      <c r="A69" s="467" t="s">
        <v>64</v>
      </c>
      <c r="B69" s="468">
        <f t="shared" si="10"/>
        <v>1351</v>
      </c>
      <c r="C69" s="468">
        <f>SUM(C70:C76)</f>
        <v>873</v>
      </c>
      <c r="D69" s="468">
        <f t="shared" ref="D69:F69" si="11">SUM(D70:D76)</f>
        <v>65</v>
      </c>
      <c r="E69" s="468">
        <f t="shared" si="11"/>
        <v>0</v>
      </c>
      <c r="F69" s="468">
        <f t="shared" si="11"/>
        <v>413</v>
      </c>
    </row>
    <row r="70" ht="15.75" spans="1:6">
      <c r="A70" s="469" t="s">
        <v>65</v>
      </c>
      <c r="B70" s="468">
        <f t="shared" si="10"/>
        <v>274</v>
      </c>
      <c r="C70" s="470">
        <v>138</v>
      </c>
      <c r="D70" s="471"/>
      <c r="E70" s="471"/>
      <c r="F70" s="471">
        <v>136</v>
      </c>
    </row>
    <row r="71" ht="15.75" spans="1:6">
      <c r="A71" s="469" t="s">
        <v>255</v>
      </c>
      <c r="B71" s="468">
        <f t="shared" si="10"/>
        <v>31</v>
      </c>
      <c r="C71" s="470">
        <v>31</v>
      </c>
      <c r="D71" s="471"/>
      <c r="E71" s="471"/>
      <c r="F71" s="471">
        <v>0</v>
      </c>
    </row>
    <row r="72" ht="15.75" spans="1:6">
      <c r="A72" s="469" t="s">
        <v>257</v>
      </c>
      <c r="B72" s="468">
        <f t="shared" si="10"/>
        <v>143</v>
      </c>
      <c r="C72" s="470">
        <v>134</v>
      </c>
      <c r="D72" s="471">
        <v>9</v>
      </c>
      <c r="E72" s="471"/>
      <c r="F72" s="471">
        <v>0</v>
      </c>
    </row>
    <row r="73" ht="15.75" spans="1:6">
      <c r="A73" s="469" t="s">
        <v>259</v>
      </c>
      <c r="B73" s="468">
        <f t="shared" si="10"/>
        <v>38</v>
      </c>
      <c r="C73" s="470">
        <v>38</v>
      </c>
      <c r="D73" s="471"/>
      <c r="E73" s="471"/>
      <c r="F73" s="471">
        <v>0</v>
      </c>
    </row>
    <row r="74" s="135" customFormat="true" ht="15.75" spans="1:6">
      <c r="A74" s="469" t="s">
        <v>66</v>
      </c>
      <c r="B74" s="468">
        <f t="shared" si="10"/>
        <v>136</v>
      </c>
      <c r="C74" s="470">
        <v>36</v>
      </c>
      <c r="D74" s="471"/>
      <c r="E74" s="471"/>
      <c r="F74" s="471">
        <v>100</v>
      </c>
    </row>
    <row r="75" ht="15.75" spans="1:6">
      <c r="A75" s="469" t="s">
        <v>67</v>
      </c>
      <c r="B75" s="468">
        <f t="shared" si="10"/>
        <v>354</v>
      </c>
      <c r="C75" s="470">
        <v>202</v>
      </c>
      <c r="D75" s="471">
        <v>3</v>
      </c>
      <c r="E75" s="471"/>
      <c r="F75" s="471">
        <v>149</v>
      </c>
    </row>
    <row r="76" ht="15.75" spans="1:6">
      <c r="A76" s="469" t="s">
        <v>68</v>
      </c>
      <c r="B76" s="468">
        <f t="shared" si="10"/>
        <v>375</v>
      </c>
      <c r="C76" s="470">
        <v>294</v>
      </c>
      <c r="D76" s="471">
        <v>53</v>
      </c>
      <c r="E76" s="471"/>
      <c r="F76" s="471">
        <v>28</v>
      </c>
    </row>
    <row r="77" s="135" customFormat="true" ht="15.75" spans="1:6">
      <c r="A77" s="467" t="s">
        <v>69</v>
      </c>
      <c r="B77" s="468">
        <f t="shared" si="10"/>
        <v>1576</v>
      </c>
      <c r="C77" s="468">
        <f>SUM(C78:C82)</f>
        <v>1156</v>
      </c>
      <c r="D77" s="468">
        <f t="shared" ref="D77:F77" si="12">SUM(D78:D82)</f>
        <v>89</v>
      </c>
      <c r="E77" s="468">
        <f t="shared" si="12"/>
        <v>48</v>
      </c>
      <c r="F77" s="468">
        <f t="shared" si="12"/>
        <v>283</v>
      </c>
    </row>
    <row r="78" ht="15.75" spans="1:6">
      <c r="A78" s="469" t="s">
        <v>70</v>
      </c>
      <c r="B78" s="468">
        <f t="shared" si="10"/>
        <v>378</v>
      </c>
      <c r="C78" s="470">
        <v>277</v>
      </c>
      <c r="D78" s="471">
        <v>8</v>
      </c>
      <c r="E78" s="471"/>
      <c r="F78" s="471">
        <v>93</v>
      </c>
    </row>
    <row r="79" ht="15.75" spans="1:6">
      <c r="A79" s="469" t="s">
        <v>263</v>
      </c>
      <c r="B79" s="468">
        <f t="shared" si="10"/>
        <v>147</v>
      </c>
      <c r="C79" s="470">
        <v>119</v>
      </c>
      <c r="D79" s="471">
        <v>28</v>
      </c>
      <c r="E79" s="471"/>
      <c r="F79" s="471">
        <v>0</v>
      </c>
    </row>
    <row r="80" ht="15.75" spans="1:6">
      <c r="A80" s="469" t="s">
        <v>71</v>
      </c>
      <c r="B80" s="468">
        <f t="shared" si="10"/>
        <v>123</v>
      </c>
      <c r="C80" s="470">
        <v>95</v>
      </c>
      <c r="D80" s="471">
        <v>7</v>
      </c>
      <c r="E80" s="471"/>
      <c r="F80" s="471">
        <v>21</v>
      </c>
    </row>
    <row r="81" s="135" customFormat="true" ht="15.75" spans="1:6">
      <c r="A81" s="469" t="s">
        <v>72</v>
      </c>
      <c r="B81" s="468">
        <f t="shared" si="10"/>
        <v>563</v>
      </c>
      <c r="C81" s="470">
        <v>463</v>
      </c>
      <c r="D81" s="471">
        <v>46</v>
      </c>
      <c r="E81" s="471">
        <v>48</v>
      </c>
      <c r="F81" s="471">
        <v>6</v>
      </c>
    </row>
    <row r="82" ht="15.75" spans="1:6">
      <c r="A82" s="469" t="s">
        <v>73</v>
      </c>
      <c r="B82" s="468">
        <f t="shared" si="10"/>
        <v>365</v>
      </c>
      <c r="C82" s="470">
        <v>202</v>
      </c>
      <c r="D82" s="471"/>
      <c r="E82" s="471"/>
      <c r="F82" s="471">
        <v>163</v>
      </c>
    </row>
    <row r="83" s="135" customFormat="true" ht="15.75" spans="1:6">
      <c r="A83" s="467" t="s">
        <v>74</v>
      </c>
      <c r="B83" s="468">
        <f t="shared" si="10"/>
        <v>582</v>
      </c>
      <c r="C83" s="468">
        <f>SUM(C84:C87)</f>
        <v>429</v>
      </c>
      <c r="D83" s="468"/>
      <c r="E83" s="468"/>
      <c r="F83" s="468">
        <f t="shared" ref="F83" si="13">SUM(F84:F87)</f>
        <v>153</v>
      </c>
    </row>
    <row r="84" ht="15.75" spans="1:6">
      <c r="A84" s="469" t="s">
        <v>75</v>
      </c>
      <c r="B84" s="468">
        <f t="shared" si="10"/>
        <v>17</v>
      </c>
      <c r="C84" s="470"/>
      <c r="D84" s="471"/>
      <c r="E84" s="471"/>
      <c r="F84" s="471">
        <v>17</v>
      </c>
    </row>
    <row r="85" ht="15.75" spans="1:6">
      <c r="A85" s="474" t="s">
        <v>524</v>
      </c>
      <c r="B85" s="468">
        <f t="shared" si="10"/>
        <v>58</v>
      </c>
      <c r="C85" s="470">
        <v>58</v>
      </c>
      <c r="D85" s="471"/>
      <c r="E85" s="471"/>
      <c r="F85" s="471">
        <v>0</v>
      </c>
    </row>
    <row r="86" s="135" customFormat="true" ht="15.75" spans="1:6">
      <c r="A86" s="469" t="s">
        <v>76</v>
      </c>
      <c r="B86" s="468">
        <f t="shared" si="10"/>
        <v>310</v>
      </c>
      <c r="C86" s="470">
        <v>219</v>
      </c>
      <c r="D86" s="471"/>
      <c r="E86" s="471"/>
      <c r="F86" s="471">
        <v>91</v>
      </c>
    </row>
    <row r="87" ht="15.75" spans="1:6">
      <c r="A87" s="469" t="s">
        <v>77</v>
      </c>
      <c r="B87" s="468">
        <f t="shared" si="10"/>
        <v>197</v>
      </c>
      <c r="C87" s="470">
        <v>152</v>
      </c>
      <c r="D87" s="471"/>
      <c r="E87" s="471"/>
      <c r="F87" s="471">
        <v>45</v>
      </c>
    </row>
    <row r="88" s="135" customFormat="true" ht="15.75" spans="1:6">
      <c r="A88" s="467" t="s">
        <v>79</v>
      </c>
      <c r="B88" s="468">
        <f t="shared" si="10"/>
        <v>831</v>
      </c>
      <c r="C88" s="475">
        <f>SUM(C89:C93)</f>
        <v>356</v>
      </c>
      <c r="D88" s="475">
        <f t="shared" ref="D88:F88" si="14">SUM(D89:D93)</f>
        <v>42</v>
      </c>
      <c r="E88" s="475">
        <f t="shared" si="14"/>
        <v>0</v>
      </c>
      <c r="F88" s="475">
        <f t="shared" si="14"/>
        <v>433</v>
      </c>
    </row>
    <row r="89" ht="15.75" spans="1:6">
      <c r="A89" s="469" t="s">
        <v>80</v>
      </c>
      <c r="B89" s="468">
        <f t="shared" si="10"/>
        <v>216</v>
      </c>
      <c r="C89" s="470">
        <v>153</v>
      </c>
      <c r="D89" s="471"/>
      <c r="E89" s="471"/>
      <c r="F89" s="471">
        <v>63</v>
      </c>
    </row>
    <row r="90" ht="15.75" spans="1:6">
      <c r="A90" s="469" t="s">
        <v>269</v>
      </c>
      <c r="B90" s="468">
        <f t="shared" si="10"/>
        <v>46</v>
      </c>
      <c r="C90" s="470">
        <v>46</v>
      </c>
      <c r="D90" s="471"/>
      <c r="E90" s="471"/>
      <c r="F90" s="471">
        <v>0</v>
      </c>
    </row>
    <row r="91" ht="15.75" spans="1:6">
      <c r="A91" s="469" t="s">
        <v>81</v>
      </c>
      <c r="B91" s="468">
        <f t="shared" si="10"/>
        <v>45</v>
      </c>
      <c r="C91" s="470">
        <v>0</v>
      </c>
      <c r="D91" s="431"/>
      <c r="E91" s="471"/>
      <c r="F91" s="471">
        <v>45</v>
      </c>
    </row>
    <row r="92" ht="15.75" spans="1:6">
      <c r="A92" s="469" t="s">
        <v>82</v>
      </c>
      <c r="B92" s="468">
        <f t="shared" si="10"/>
        <v>431</v>
      </c>
      <c r="C92" s="470">
        <v>121</v>
      </c>
      <c r="D92" s="471">
        <v>42</v>
      </c>
      <c r="E92" s="471"/>
      <c r="F92" s="471">
        <v>268</v>
      </c>
    </row>
    <row r="93" ht="15.75" spans="1:6">
      <c r="A93" s="469" t="s">
        <v>83</v>
      </c>
      <c r="B93" s="468">
        <f t="shared" si="10"/>
        <v>93</v>
      </c>
      <c r="C93" s="470">
        <v>36</v>
      </c>
      <c r="D93" s="471"/>
      <c r="E93" s="471"/>
      <c r="F93" s="471">
        <v>57</v>
      </c>
    </row>
  </sheetData>
  <customSheetViews>
    <customSheetView guid="{40546AE0-6B6D-4AC1-BF36-7BDCA8DD176C}" scale="130" hiddenRows="true">
      <selection activeCell="H85" sqref="H85"/>
      <pageMargins left="0.590551181102362" right="0.590551181102362" top="0.748031496062992" bottom="0.748031496062992" header="0.31496062992126" footer="0.31496062992126"/>
      <pageSetup paperSize="9" orientation="landscape"/>
      <headerFooter/>
    </customSheetView>
  </customSheetViews>
  <mergeCells count="2">
    <mergeCell ref="A1:B1"/>
    <mergeCell ref="A2:F2"/>
  </mergeCells>
  <printOptions horizontalCentered="true"/>
  <pageMargins left="0.590551181102362" right="0.590551181102362" top="0.748031496062992" bottom="0.748031496062992" header="0.31496062992126" footer="0.31496062992126"/>
  <pageSetup paperSize="9" orientation="portrait"/>
  <headerFooter/>
  <ignoredErrors>
    <ignoredError sqref="C83 C77:F77 C69:F69 C60 C51:F51 C44:F44 C37 C31 C26:F26 C17:F17 C13:F13 C6:F6 F83 F60 F37" formulaRange="true"/>
  </ignoredError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38"/>
  <sheetViews>
    <sheetView tabSelected="1" view="pageBreakPreview" zoomScaleNormal="100" zoomScaleSheetLayoutView="100" topLeftCell="A127" workbookViewId="0">
      <selection activeCell="G137" sqref="G137"/>
    </sheetView>
  </sheetViews>
  <sheetFormatPr defaultColWidth="9" defaultRowHeight="13.5" outlineLevelCol="5"/>
  <cols>
    <col min="1" max="1" width="5" style="413" customWidth="true"/>
    <col min="2" max="2" width="27.125" style="414" customWidth="true"/>
    <col min="3" max="3" width="48.25" style="415" customWidth="true"/>
    <col min="4" max="4" width="8.375" style="413" customWidth="true"/>
    <col min="5" max="16384" width="9" style="414"/>
  </cols>
  <sheetData>
    <row r="1" spans="1:4">
      <c r="A1" s="416" t="s">
        <v>525</v>
      </c>
      <c r="B1" s="416"/>
      <c r="C1" s="417"/>
      <c r="D1" s="418"/>
    </row>
    <row r="2" ht="45.75" customHeight="true" spans="1:4">
      <c r="A2" s="367" t="s">
        <v>526</v>
      </c>
      <c r="B2" s="367"/>
      <c r="C2" s="367"/>
      <c r="D2" s="367"/>
    </row>
    <row r="3" ht="21" customHeight="true" spans="1:4">
      <c r="A3" s="419"/>
      <c r="B3" s="419"/>
      <c r="C3" s="420" t="s">
        <v>2</v>
      </c>
      <c r="D3" s="420"/>
    </row>
    <row r="4" ht="21.75" customHeight="true" spans="1:4">
      <c r="A4" s="421"/>
      <c r="B4" s="421" t="s">
        <v>527</v>
      </c>
      <c r="C4" s="421" t="s">
        <v>528</v>
      </c>
      <c r="D4" s="422" t="s">
        <v>529</v>
      </c>
    </row>
    <row r="5" ht="15.75" spans="1:4">
      <c r="A5" s="421"/>
      <c r="B5" s="114" t="s">
        <v>85</v>
      </c>
      <c r="C5" s="423"/>
      <c r="D5" s="424">
        <f>SUM(D6,D218,D221,D225,D232)</f>
        <v>14194</v>
      </c>
    </row>
    <row r="6" s="412" customFormat="true" ht="15.75" spans="1:6">
      <c r="A6" s="114"/>
      <c r="B6" s="114" t="s">
        <v>530</v>
      </c>
      <c r="C6" s="425"/>
      <c r="D6" s="424">
        <f>SUM(D7,D40,D59,D68,D95,D107,D146,D156,D193,D203,D206,D213)</f>
        <v>11886</v>
      </c>
      <c r="E6" s="437"/>
      <c r="F6" s="437"/>
    </row>
    <row r="7" ht="15.75" spans="1:4">
      <c r="A7" s="233" t="s">
        <v>531</v>
      </c>
      <c r="B7" s="426" t="s">
        <v>532</v>
      </c>
      <c r="C7" s="427"/>
      <c r="D7" s="428">
        <f>SUM(D8:D39)</f>
        <v>1580</v>
      </c>
    </row>
    <row r="8" ht="15.75" spans="1:4">
      <c r="A8" s="237">
        <v>1</v>
      </c>
      <c r="B8" s="429" t="s">
        <v>533</v>
      </c>
      <c r="C8" s="395" t="s">
        <v>534</v>
      </c>
      <c r="D8" s="237">
        <v>70</v>
      </c>
    </row>
    <row r="9" ht="15.75" spans="1:4">
      <c r="A9" s="237">
        <v>2</v>
      </c>
      <c r="B9" s="430"/>
      <c r="C9" s="395" t="s">
        <v>535</v>
      </c>
      <c r="D9" s="237">
        <v>33</v>
      </c>
    </row>
    <row r="10" ht="15.75" spans="1:4">
      <c r="A10" s="237">
        <v>3</v>
      </c>
      <c r="B10" s="430"/>
      <c r="C10" s="395" t="s">
        <v>536</v>
      </c>
      <c r="D10" s="237">
        <v>24</v>
      </c>
    </row>
    <row r="11" ht="15.75" spans="1:4">
      <c r="A11" s="237">
        <v>4</v>
      </c>
      <c r="B11" s="430"/>
      <c r="C11" s="395" t="s">
        <v>537</v>
      </c>
      <c r="D11" s="237">
        <v>33</v>
      </c>
    </row>
    <row r="12" ht="15.75" spans="1:4">
      <c r="A12" s="237">
        <v>5</v>
      </c>
      <c r="B12" s="429" t="s">
        <v>538</v>
      </c>
      <c r="C12" s="395" t="s">
        <v>539</v>
      </c>
      <c r="D12" s="237">
        <v>43</v>
      </c>
    </row>
    <row r="13" ht="15.75" spans="1:4">
      <c r="A13" s="237">
        <v>6</v>
      </c>
      <c r="B13" s="430"/>
      <c r="C13" s="395" t="s">
        <v>540</v>
      </c>
      <c r="D13" s="237">
        <v>31</v>
      </c>
    </row>
    <row r="14" ht="15.75" spans="1:4">
      <c r="A14" s="237">
        <v>7</v>
      </c>
      <c r="B14" s="430"/>
      <c r="C14" s="395" t="s">
        <v>541</v>
      </c>
      <c r="D14" s="237">
        <v>21</v>
      </c>
    </row>
    <row r="15" ht="15.75" spans="1:4">
      <c r="A15" s="237">
        <v>8</v>
      </c>
      <c r="B15" s="429" t="s">
        <v>542</v>
      </c>
      <c r="C15" s="395" t="s">
        <v>543</v>
      </c>
      <c r="D15" s="237">
        <v>32</v>
      </c>
    </row>
    <row r="16" ht="15.75" spans="1:4">
      <c r="A16" s="237">
        <v>9</v>
      </c>
      <c r="B16" s="430"/>
      <c r="C16" s="395" t="s">
        <v>544</v>
      </c>
      <c r="D16" s="237">
        <v>21</v>
      </c>
    </row>
    <row r="17" ht="15.75" spans="1:4">
      <c r="A17" s="237">
        <v>10</v>
      </c>
      <c r="B17" s="429" t="s">
        <v>545</v>
      </c>
      <c r="C17" s="395" t="s">
        <v>546</v>
      </c>
      <c r="D17" s="237">
        <v>58</v>
      </c>
    </row>
    <row r="18" ht="15.75" spans="1:4">
      <c r="A18" s="237">
        <v>11</v>
      </c>
      <c r="B18" s="430"/>
      <c r="C18" s="395" t="s">
        <v>547</v>
      </c>
      <c r="D18" s="237">
        <v>89</v>
      </c>
    </row>
    <row r="19" ht="15.75" spans="1:4">
      <c r="A19" s="237">
        <v>12</v>
      </c>
      <c r="B19" s="430"/>
      <c r="C19" s="395" t="s">
        <v>548</v>
      </c>
      <c r="D19" s="237">
        <v>36</v>
      </c>
    </row>
    <row r="20" ht="15.75" spans="1:4">
      <c r="A20" s="237">
        <v>13</v>
      </c>
      <c r="B20" s="430"/>
      <c r="C20" s="395" t="s">
        <v>549</v>
      </c>
      <c r="D20" s="431">
        <v>100</v>
      </c>
    </row>
    <row r="21" ht="15.75" spans="1:4">
      <c r="A21" s="237">
        <v>14</v>
      </c>
      <c r="B21" s="430"/>
      <c r="C21" s="395" t="s">
        <v>550</v>
      </c>
      <c r="D21" s="237">
        <v>38</v>
      </c>
    </row>
    <row r="22" ht="15.75" spans="1:4">
      <c r="A22" s="237">
        <v>15</v>
      </c>
      <c r="B22" s="429" t="s">
        <v>551</v>
      </c>
      <c r="C22" s="395" t="s">
        <v>552</v>
      </c>
      <c r="D22" s="237">
        <v>35</v>
      </c>
    </row>
    <row r="23" ht="15.75" spans="1:4">
      <c r="A23" s="237">
        <v>16</v>
      </c>
      <c r="B23" s="430"/>
      <c r="C23" s="395" t="s">
        <v>553</v>
      </c>
      <c r="D23" s="237">
        <v>58</v>
      </c>
    </row>
    <row r="24" ht="15.75" spans="1:4">
      <c r="A24" s="237">
        <v>17</v>
      </c>
      <c r="B24" s="430"/>
      <c r="C24" s="395" t="s">
        <v>554</v>
      </c>
      <c r="D24" s="237">
        <v>66</v>
      </c>
    </row>
    <row r="25" ht="15.75" spans="1:4">
      <c r="A25" s="237">
        <v>18</v>
      </c>
      <c r="B25" s="430"/>
      <c r="C25" s="395" t="s">
        <v>555</v>
      </c>
      <c r="D25" s="237">
        <v>85</v>
      </c>
    </row>
    <row r="26" ht="15.75" spans="1:4">
      <c r="A26" s="237">
        <v>19</v>
      </c>
      <c r="B26" s="430"/>
      <c r="C26" s="395" t="s">
        <v>556</v>
      </c>
      <c r="D26" s="237">
        <v>52</v>
      </c>
    </row>
    <row r="27" ht="15.75" spans="1:4">
      <c r="A27" s="237">
        <v>20</v>
      </c>
      <c r="B27" s="430"/>
      <c r="C27" s="395" t="s">
        <v>557</v>
      </c>
      <c r="D27" s="237">
        <v>58</v>
      </c>
    </row>
    <row r="28" ht="15.75" spans="1:4">
      <c r="A28" s="237">
        <v>21</v>
      </c>
      <c r="B28" s="430"/>
      <c r="C28" s="395" t="s">
        <v>558</v>
      </c>
      <c r="D28" s="237">
        <v>99</v>
      </c>
    </row>
    <row r="29" ht="15.75" spans="1:4">
      <c r="A29" s="237">
        <v>22</v>
      </c>
      <c r="B29" s="430"/>
      <c r="C29" s="395" t="s">
        <v>559</v>
      </c>
      <c r="D29" s="237">
        <v>53</v>
      </c>
    </row>
    <row r="30" ht="15.75" spans="1:4">
      <c r="A30" s="237">
        <v>23</v>
      </c>
      <c r="B30" s="430"/>
      <c r="C30" s="395" t="s">
        <v>560</v>
      </c>
      <c r="D30" s="237">
        <v>17</v>
      </c>
    </row>
    <row r="31" ht="15.75" spans="1:4">
      <c r="A31" s="237">
        <v>24</v>
      </c>
      <c r="B31" s="430"/>
      <c r="C31" s="395" t="s">
        <v>561</v>
      </c>
      <c r="D31" s="237">
        <v>23</v>
      </c>
    </row>
    <row r="32" ht="31.5" spans="1:4">
      <c r="A32" s="237">
        <v>25</v>
      </c>
      <c r="B32" s="429" t="s">
        <v>562</v>
      </c>
      <c r="C32" s="395" t="s">
        <v>563</v>
      </c>
      <c r="D32" s="237">
        <v>65</v>
      </c>
    </row>
    <row r="33" ht="15.75" spans="1:4">
      <c r="A33" s="237">
        <v>26</v>
      </c>
      <c r="B33" s="429" t="s">
        <v>564</v>
      </c>
      <c r="C33" s="395" t="s">
        <v>565</v>
      </c>
      <c r="D33" s="237">
        <v>38</v>
      </c>
    </row>
    <row r="34" ht="15.75" spans="1:4">
      <c r="A34" s="237">
        <v>27</v>
      </c>
      <c r="B34" s="430"/>
      <c r="C34" s="395" t="s">
        <v>566</v>
      </c>
      <c r="D34" s="237">
        <v>27</v>
      </c>
    </row>
    <row r="35" ht="15.75" spans="1:4">
      <c r="A35" s="237">
        <v>28</v>
      </c>
      <c r="B35" s="430"/>
      <c r="C35" s="395" t="s">
        <v>567</v>
      </c>
      <c r="D35" s="237">
        <v>12</v>
      </c>
    </row>
    <row r="36" ht="15.75" spans="1:4">
      <c r="A36" s="237">
        <v>29</v>
      </c>
      <c r="B36" s="430"/>
      <c r="C36" s="408" t="s">
        <v>568</v>
      </c>
      <c r="D36" s="237">
        <v>41</v>
      </c>
    </row>
    <row r="37" ht="15.75" spans="1:4">
      <c r="A37" s="237">
        <v>30</v>
      </c>
      <c r="B37" s="429" t="s">
        <v>569</v>
      </c>
      <c r="C37" s="395" t="s">
        <v>570</v>
      </c>
      <c r="D37" s="237">
        <v>80</v>
      </c>
    </row>
    <row r="38" ht="15.75" spans="1:4">
      <c r="A38" s="237">
        <v>31</v>
      </c>
      <c r="B38" s="430"/>
      <c r="C38" s="395" t="s">
        <v>571</v>
      </c>
      <c r="D38" s="237">
        <v>82</v>
      </c>
    </row>
    <row r="39" ht="15.75" spans="1:4">
      <c r="A39" s="237">
        <v>32</v>
      </c>
      <c r="B39" s="429" t="s">
        <v>572</v>
      </c>
      <c r="C39" s="395" t="s">
        <v>573</v>
      </c>
      <c r="D39" s="237">
        <v>60</v>
      </c>
    </row>
    <row r="40" ht="15.75" spans="1:4">
      <c r="A40" s="432" t="s">
        <v>574</v>
      </c>
      <c r="B40" s="433" t="s">
        <v>575</v>
      </c>
      <c r="C40" s="434"/>
      <c r="D40" s="428">
        <f>SUM(D41:D58)</f>
        <v>1120</v>
      </c>
    </row>
    <row r="41" ht="15.75" spans="1:4">
      <c r="A41" s="237">
        <v>1</v>
      </c>
      <c r="B41" s="429" t="s">
        <v>533</v>
      </c>
      <c r="C41" s="395" t="s">
        <v>576</v>
      </c>
      <c r="D41" s="237">
        <v>80</v>
      </c>
    </row>
    <row r="42" ht="31.5" spans="1:4">
      <c r="A42" s="237">
        <v>2</v>
      </c>
      <c r="B42" s="429"/>
      <c r="C42" s="395" t="s">
        <v>577</v>
      </c>
      <c r="D42" s="237">
        <v>40</v>
      </c>
    </row>
    <row r="43" ht="15.75" spans="1:4">
      <c r="A43" s="237">
        <v>3</v>
      </c>
      <c r="B43" s="429" t="s">
        <v>533</v>
      </c>
      <c r="C43" s="395" t="s">
        <v>578</v>
      </c>
      <c r="D43" s="237">
        <v>52</v>
      </c>
    </row>
    <row r="44" ht="15.75" spans="1:4">
      <c r="A44" s="237">
        <v>4</v>
      </c>
      <c r="B44" s="429"/>
      <c r="C44" s="395" t="s">
        <v>579</v>
      </c>
      <c r="D44" s="237">
        <v>66</v>
      </c>
    </row>
    <row r="45" ht="15.75" spans="1:4">
      <c r="A45" s="237">
        <v>5</v>
      </c>
      <c r="B45" s="429"/>
      <c r="C45" s="395" t="s">
        <v>580</v>
      </c>
      <c r="D45" s="237">
        <v>53</v>
      </c>
    </row>
    <row r="46" ht="15.75" spans="1:4">
      <c r="A46" s="237">
        <v>6</v>
      </c>
      <c r="B46" s="395" t="s">
        <v>581</v>
      </c>
      <c r="C46" s="395" t="s">
        <v>582</v>
      </c>
      <c r="D46" s="237">
        <v>66</v>
      </c>
    </row>
    <row r="47" ht="15.75" spans="1:4">
      <c r="A47" s="237">
        <v>7</v>
      </c>
      <c r="B47" s="429" t="s">
        <v>583</v>
      </c>
      <c r="C47" s="395" t="s">
        <v>584</v>
      </c>
      <c r="D47" s="237">
        <v>49</v>
      </c>
    </row>
    <row r="48" ht="15.75" spans="1:4">
      <c r="A48" s="237">
        <v>8</v>
      </c>
      <c r="B48" s="429" t="s">
        <v>585</v>
      </c>
      <c r="C48" s="395" t="s">
        <v>586</v>
      </c>
      <c r="D48" s="237">
        <v>37</v>
      </c>
    </row>
    <row r="49" ht="15.75" spans="1:4">
      <c r="A49" s="237">
        <v>9</v>
      </c>
      <c r="B49" s="429"/>
      <c r="C49" s="395" t="s">
        <v>587</v>
      </c>
      <c r="D49" s="237">
        <v>36</v>
      </c>
    </row>
    <row r="50" ht="15.75" spans="1:4">
      <c r="A50" s="237">
        <v>10</v>
      </c>
      <c r="B50" s="429"/>
      <c r="C50" s="395" t="s">
        <v>588</v>
      </c>
      <c r="D50" s="237">
        <v>49</v>
      </c>
    </row>
    <row r="51" ht="15.75" spans="1:4">
      <c r="A51" s="237">
        <v>11</v>
      </c>
      <c r="B51" s="395" t="s">
        <v>589</v>
      </c>
      <c r="C51" s="395" t="s">
        <v>590</v>
      </c>
      <c r="D51" s="237">
        <v>33</v>
      </c>
    </row>
    <row r="52" ht="31.5" spans="1:4">
      <c r="A52" s="237">
        <v>12</v>
      </c>
      <c r="B52" s="395" t="s">
        <v>591</v>
      </c>
      <c r="C52" s="395" t="s">
        <v>592</v>
      </c>
      <c r="D52" s="237">
        <v>306</v>
      </c>
    </row>
    <row r="53" ht="15.75" spans="1:4">
      <c r="A53" s="237">
        <v>13</v>
      </c>
      <c r="B53" s="395"/>
      <c r="C53" s="395" t="s">
        <v>593</v>
      </c>
      <c r="D53" s="237">
        <v>10</v>
      </c>
    </row>
    <row r="54" ht="15.75" spans="1:4">
      <c r="A54" s="237">
        <v>14</v>
      </c>
      <c r="B54" s="395"/>
      <c r="C54" s="395" t="s">
        <v>594</v>
      </c>
      <c r="D54" s="237">
        <v>73</v>
      </c>
    </row>
    <row r="55" ht="15.75" spans="1:4">
      <c r="A55" s="237">
        <v>15</v>
      </c>
      <c r="B55" s="395"/>
      <c r="C55" s="395" t="s">
        <v>595</v>
      </c>
      <c r="D55" s="237">
        <v>80</v>
      </c>
    </row>
    <row r="56" ht="15.75" spans="1:4">
      <c r="A56" s="237">
        <v>16</v>
      </c>
      <c r="B56" s="429" t="s">
        <v>596</v>
      </c>
      <c r="C56" s="395" t="s">
        <v>597</v>
      </c>
      <c r="D56" s="237">
        <v>31</v>
      </c>
    </row>
    <row r="57" ht="15" spans="1:4">
      <c r="A57" s="237">
        <v>17</v>
      </c>
      <c r="B57" s="429"/>
      <c r="C57" s="435" t="s">
        <v>598</v>
      </c>
      <c r="D57" s="237">
        <v>27</v>
      </c>
    </row>
    <row r="58" ht="15" spans="1:4">
      <c r="A58" s="237">
        <v>18</v>
      </c>
      <c r="B58" s="436" t="s">
        <v>599</v>
      </c>
      <c r="C58" s="435" t="s">
        <v>600</v>
      </c>
      <c r="D58" s="237">
        <v>32</v>
      </c>
    </row>
    <row r="59" ht="15.75" spans="1:4">
      <c r="A59" s="432" t="s">
        <v>601</v>
      </c>
      <c r="B59" s="433" t="s">
        <v>602</v>
      </c>
      <c r="C59" s="433"/>
      <c r="D59" s="428">
        <f>SUM(D60:D67)</f>
        <v>489</v>
      </c>
    </row>
    <row r="60" ht="15.75" spans="1:4">
      <c r="A60" s="237">
        <v>1</v>
      </c>
      <c r="B60" s="429" t="s">
        <v>533</v>
      </c>
      <c r="C60" s="395" t="s">
        <v>534</v>
      </c>
      <c r="D60" s="237">
        <v>11</v>
      </c>
    </row>
    <row r="61" ht="15.75" spans="1:4">
      <c r="A61" s="237">
        <v>2</v>
      </c>
      <c r="B61" s="430"/>
      <c r="C61" s="395" t="s">
        <v>603</v>
      </c>
      <c r="D61" s="237">
        <v>45</v>
      </c>
    </row>
    <row r="62" ht="15.75" spans="1:4">
      <c r="A62" s="237">
        <v>3</v>
      </c>
      <c r="B62" s="430"/>
      <c r="C62" s="395" t="s">
        <v>604</v>
      </c>
      <c r="D62" s="237">
        <v>50</v>
      </c>
    </row>
    <row r="63" ht="15.75" spans="1:4">
      <c r="A63" s="237">
        <v>4</v>
      </c>
      <c r="B63" s="429" t="s">
        <v>605</v>
      </c>
      <c r="C63" s="395" t="s">
        <v>606</v>
      </c>
      <c r="D63" s="237">
        <v>140</v>
      </c>
    </row>
    <row r="64" ht="15.75" spans="1:4">
      <c r="A64" s="237">
        <v>5</v>
      </c>
      <c r="B64" s="429" t="s">
        <v>607</v>
      </c>
      <c r="C64" s="404" t="s">
        <v>608</v>
      </c>
      <c r="D64" s="237">
        <v>93</v>
      </c>
    </row>
    <row r="65" ht="15.75" spans="1:4">
      <c r="A65" s="237">
        <v>6</v>
      </c>
      <c r="B65" s="429" t="s">
        <v>609</v>
      </c>
      <c r="C65" s="395" t="s">
        <v>610</v>
      </c>
      <c r="D65" s="237">
        <v>36</v>
      </c>
    </row>
    <row r="66" ht="15.75" spans="1:4">
      <c r="A66" s="237">
        <v>7</v>
      </c>
      <c r="B66" s="430"/>
      <c r="C66" s="395" t="s">
        <v>611</v>
      </c>
      <c r="D66" s="237">
        <v>50</v>
      </c>
    </row>
    <row r="67" ht="15.75" spans="1:4">
      <c r="A67" s="237">
        <v>8</v>
      </c>
      <c r="B67" s="430"/>
      <c r="C67" s="395" t="s">
        <v>612</v>
      </c>
      <c r="D67" s="237">
        <v>64</v>
      </c>
    </row>
    <row r="68" ht="15.75" spans="1:4">
      <c r="A68" s="432" t="s">
        <v>613</v>
      </c>
      <c r="B68" s="433" t="s">
        <v>614</v>
      </c>
      <c r="C68" s="433"/>
      <c r="D68" s="428">
        <f>SUM(D69:D94)</f>
        <v>1126</v>
      </c>
    </row>
    <row r="69" ht="15.75" spans="1:4">
      <c r="A69" s="237">
        <v>1</v>
      </c>
      <c r="B69" s="429" t="s">
        <v>533</v>
      </c>
      <c r="C69" s="395" t="s">
        <v>615</v>
      </c>
      <c r="D69" s="237">
        <v>49</v>
      </c>
    </row>
    <row r="70" ht="15.75" spans="1:4">
      <c r="A70" s="237">
        <v>2</v>
      </c>
      <c r="B70" s="429"/>
      <c r="C70" s="395" t="s">
        <v>616</v>
      </c>
      <c r="D70" s="237">
        <v>28</v>
      </c>
    </row>
    <row r="71" ht="30" customHeight="true" spans="1:4">
      <c r="A71" s="237">
        <v>3</v>
      </c>
      <c r="B71" s="429"/>
      <c r="C71" s="404" t="s">
        <v>617</v>
      </c>
      <c r="D71" s="237">
        <v>96</v>
      </c>
    </row>
    <row r="72" ht="31.5" spans="1:4">
      <c r="A72" s="237">
        <v>4</v>
      </c>
      <c r="B72" s="429"/>
      <c r="C72" s="395" t="s">
        <v>618</v>
      </c>
      <c r="D72" s="237">
        <v>33</v>
      </c>
    </row>
    <row r="73" ht="15.75" spans="1:4">
      <c r="A73" s="237">
        <v>5</v>
      </c>
      <c r="B73" s="429"/>
      <c r="C73" s="395" t="s">
        <v>619</v>
      </c>
      <c r="D73" s="237">
        <v>25</v>
      </c>
    </row>
    <row r="74" ht="15.75" spans="1:4">
      <c r="A74" s="237">
        <v>6</v>
      </c>
      <c r="B74" s="429"/>
      <c r="C74" s="395" t="s">
        <v>620</v>
      </c>
      <c r="D74" s="237">
        <v>18</v>
      </c>
    </row>
    <row r="75" ht="15.75" spans="1:4">
      <c r="A75" s="237">
        <v>7</v>
      </c>
      <c r="B75" s="429"/>
      <c r="C75" s="395" t="s">
        <v>621</v>
      </c>
      <c r="D75" s="237">
        <v>32</v>
      </c>
    </row>
    <row r="76" ht="15.75" spans="1:4">
      <c r="A76" s="237">
        <v>8</v>
      </c>
      <c r="B76" s="429"/>
      <c r="C76" s="395" t="s">
        <v>622</v>
      </c>
      <c r="D76" s="237">
        <v>23</v>
      </c>
    </row>
    <row r="77" ht="15.75" spans="1:4">
      <c r="A77" s="237">
        <v>9</v>
      </c>
      <c r="B77" s="429"/>
      <c r="C77" s="395" t="s">
        <v>623</v>
      </c>
      <c r="D77" s="237">
        <v>22</v>
      </c>
    </row>
    <row r="78" ht="15.75" spans="1:4">
      <c r="A78" s="237">
        <v>10</v>
      </c>
      <c r="B78" s="429"/>
      <c r="C78" s="395" t="s">
        <v>624</v>
      </c>
      <c r="D78" s="237">
        <v>20</v>
      </c>
    </row>
    <row r="79" ht="15.75" spans="1:4">
      <c r="A79" s="237">
        <v>11</v>
      </c>
      <c r="B79" s="429"/>
      <c r="C79" s="395" t="s">
        <v>625</v>
      </c>
      <c r="D79" s="237">
        <v>8</v>
      </c>
    </row>
    <row r="80" ht="15.75" spans="1:4">
      <c r="A80" s="237">
        <v>12</v>
      </c>
      <c r="B80" s="429" t="s">
        <v>533</v>
      </c>
      <c r="C80" s="395" t="s">
        <v>626</v>
      </c>
      <c r="D80" s="237">
        <v>66</v>
      </c>
    </row>
    <row r="81" ht="15.75" spans="1:4">
      <c r="A81" s="237">
        <v>13</v>
      </c>
      <c r="B81" s="429"/>
      <c r="C81" s="395" t="s">
        <v>627</v>
      </c>
      <c r="D81" s="237">
        <v>24</v>
      </c>
    </row>
    <row r="82" ht="15.75" spans="1:4">
      <c r="A82" s="237">
        <v>14</v>
      </c>
      <c r="B82" s="429"/>
      <c r="C82" s="395" t="s">
        <v>628</v>
      </c>
      <c r="D82" s="237">
        <v>20</v>
      </c>
    </row>
    <row r="83" ht="15.75" spans="1:4">
      <c r="A83" s="237">
        <v>15</v>
      </c>
      <c r="B83" s="429" t="s">
        <v>629</v>
      </c>
      <c r="C83" s="395" t="s">
        <v>630</v>
      </c>
      <c r="D83" s="237">
        <v>21</v>
      </c>
    </row>
    <row r="84" ht="15.75" spans="1:4">
      <c r="A84" s="237">
        <v>16</v>
      </c>
      <c r="B84" s="429"/>
      <c r="C84" s="395" t="s">
        <v>631</v>
      </c>
      <c r="D84" s="237">
        <v>21</v>
      </c>
    </row>
    <row r="85" ht="15.75" spans="1:4">
      <c r="A85" s="237">
        <v>17</v>
      </c>
      <c r="B85" s="429"/>
      <c r="C85" s="395" t="s">
        <v>632</v>
      </c>
      <c r="D85" s="237">
        <v>26</v>
      </c>
    </row>
    <row r="86" ht="15.75" spans="1:4">
      <c r="A86" s="237">
        <v>18</v>
      </c>
      <c r="B86" s="429"/>
      <c r="C86" s="395" t="s">
        <v>633</v>
      </c>
      <c r="D86" s="237">
        <v>255</v>
      </c>
    </row>
    <row r="87" ht="15.75" spans="1:4">
      <c r="A87" s="237">
        <v>19</v>
      </c>
      <c r="B87" s="429" t="s">
        <v>634</v>
      </c>
      <c r="C87" s="395" t="s">
        <v>635</v>
      </c>
      <c r="D87" s="237">
        <v>65</v>
      </c>
    </row>
    <row r="88" ht="15.75" spans="1:4">
      <c r="A88" s="237">
        <v>20</v>
      </c>
      <c r="B88" s="430"/>
      <c r="C88" s="395" t="s">
        <v>636</v>
      </c>
      <c r="D88" s="237">
        <v>45</v>
      </c>
    </row>
    <row r="89" ht="15.75" spans="1:4">
      <c r="A89" s="237">
        <v>21</v>
      </c>
      <c r="B89" s="429" t="s">
        <v>637</v>
      </c>
      <c r="C89" s="395" t="s">
        <v>638</v>
      </c>
      <c r="D89" s="237">
        <v>98</v>
      </c>
    </row>
    <row r="90" ht="15.75" spans="1:4">
      <c r="A90" s="237">
        <v>22</v>
      </c>
      <c r="B90" s="430"/>
      <c r="C90" s="395" t="s">
        <v>639</v>
      </c>
      <c r="D90" s="237">
        <v>25</v>
      </c>
    </row>
    <row r="91" ht="15.75" spans="1:4">
      <c r="A91" s="237">
        <v>23</v>
      </c>
      <c r="B91" s="430"/>
      <c r="C91" s="395" t="s">
        <v>640</v>
      </c>
      <c r="D91" s="237">
        <v>26</v>
      </c>
    </row>
    <row r="92" ht="15.75" spans="1:4">
      <c r="A92" s="237">
        <v>24</v>
      </c>
      <c r="B92" s="429" t="s">
        <v>641</v>
      </c>
      <c r="C92" s="395" t="s">
        <v>642</v>
      </c>
      <c r="D92" s="237">
        <v>19</v>
      </c>
    </row>
    <row r="93" ht="31.5" spans="1:4">
      <c r="A93" s="237">
        <v>25</v>
      </c>
      <c r="B93" s="429" t="s">
        <v>643</v>
      </c>
      <c r="C93" s="395" t="s">
        <v>644</v>
      </c>
      <c r="D93" s="237">
        <v>33</v>
      </c>
    </row>
    <row r="94" ht="15.75" spans="1:4">
      <c r="A94" s="237">
        <v>26</v>
      </c>
      <c r="B94" s="429"/>
      <c r="C94" s="395" t="s">
        <v>645</v>
      </c>
      <c r="D94" s="237">
        <v>28</v>
      </c>
    </row>
    <row r="95" ht="15.75" spans="1:4">
      <c r="A95" s="432" t="s">
        <v>646</v>
      </c>
      <c r="B95" s="433" t="s">
        <v>647</v>
      </c>
      <c r="C95" s="434"/>
      <c r="D95" s="428">
        <f>SUM(D96:D106)</f>
        <v>1220</v>
      </c>
    </row>
    <row r="96" ht="15.75" spans="1:4">
      <c r="A96" s="237">
        <v>1</v>
      </c>
      <c r="B96" s="429" t="s">
        <v>533</v>
      </c>
      <c r="C96" s="395" t="s">
        <v>648</v>
      </c>
      <c r="D96" s="237">
        <v>22</v>
      </c>
    </row>
    <row r="97" ht="15.75" spans="1:4">
      <c r="A97" s="237">
        <v>2</v>
      </c>
      <c r="B97" s="430"/>
      <c r="C97" s="395" t="s">
        <v>649</v>
      </c>
      <c r="D97" s="237">
        <v>29</v>
      </c>
    </row>
    <row r="98" ht="15.75" spans="1:4">
      <c r="A98" s="237">
        <v>3</v>
      </c>
      <c r="B98" s="429" t="s">
        <v>650</v>
      </c>
      <c r="C98" s="395" t="s">
        <v>651</v>
      </c>
      <c r="D98" s="237">
        <v>115</v>
      </c>
    </row>
    <row r="99" ht="15.75" spans="1:4">
      <c r="A99" s="237">
        <v>4</v>
      </c>
      <c r="B99" s="430"/>
      <c r="C99" s="395" t="s">
        <v>652</v>
      </c>
      <c r="D99" s="237">
        <v>86</v>
      </c>
    </row>
    <row r="100" ht="15.75" spans="1:4">
      <c r="A100" s="237">
        <v>5</v>
      </c>
      <c r="B100" s="430"/>
      <c r="C100" s="395" t="s">
        <v>653</v>
      </c>
      <c r="D100" s="237">
        <v>35</v>
      </c>
    </row>
    <row r="101" ht="15.75" spans="1:4">
      <c r="A101" s="237">
        <v>6</v>
      </c>
      <c r="B101" s="430"/>
      <c r="C101" s="395" t="s">
        <v>654</v>
      </c>
      <c r="D101" s="237">
        <v>91</v>
      </c>
    </row>
    <row r="102" ht="15.75" spans="1:4">
      <c r="A102" s="237">
        <v>7</v>
      </c>
      <c r="B102" s="430"/>
      <c r="C102" s="395" t="s">
        <v>655</v>
      </c>
      <c r="D102" s="237">
        <v>68</v>
      </c>
    </row>
    <row r="103" ht="15.75" spans="1:4">
      <c r="A103" s="237">
        <v>8</v>
      </c>
      <c r="B103" s="429" t="s">
        <v>656</v>
      </c>
      <c r="C103" s="395" t="s">
        <v>657</v>
      </c>
      <c r="D103" s="237">
        <v>25</v>
      </c>
    </row>
    <row r="104" ht="15.75" spans="1:4">
      <c r="A104" s="237">
        <v>9</v>
      </c>
      <c r="B104" s="430"/>
      <c r="C104" s="395" t="s">
        <v>658</v>
      </c>
      <c r="D104" s="237">
        <v>94</v>
      </c>
    </row>
    <row r="105" ht="15.75" spans="1:4">
      <c r="A105" s="237">
        <v>10</v>
      </c>
      <c r="B105" s="429" t="s">
        <v>659</v>
      </c>
      <c r="C105" s="395" t="s">
        <v>660</v>
      </c>
      <c r="D105" s="237">
        <v>529</v>
      </c>
    </row>
    <row r="106" ht="33" customHeight="true" spans="1:4">
      <c r="A106" s="237">
        <v>11</v>
      </c>
      <c r="B106" s="430"/>
      <c r="C106" s="395" t="s">
        <v>661</v>
      </c>
      <c r="D106" s="237">
        <v>126</v>
      </c>
    </row>
    <row r="107" ht="15.75" spans="1:4">
      <c r="A107" s="432" t="s">
        <v>662</v>
      </c>
      <c r="B107" s="433" t="s">
        <v>663</v>
      </c>
      <c r="C107" s="434"/>
      <c r="D107" s="428">
        <f>SUM(D108:D145)</f>
        <v>2647</v>
      </c>
    </row>
    <row r="108" ht="15.75" spans="1:4">
      <c r="A108" s="237">
        <v>1</v>
      </c>
      <c r="B108" s="395" t="s">
        <v>533</v>
      </c>
      <c r="C108" s="395" t="s">
        <v>664</v>
      </c>
      <c r="D108" s="237">
        <v>103</v>
      </c>
    </row>
    <row r="109" ht="15.75" spans="1:4">
      <c r="A109" s="237">
        <v>2</v>
      </c>
      <c r="B109" s="395"/>
      <c r="C109" s="395" t="s">
        <v>665</v>
      </c>
      <c r="D109" s="237">
        <v>73</v>
      </c>
    </row>
    <row r="110" ht="15.75" spans="1:4">
      <c r="A110" s="237">
        <v>3</v>
      </c>
      <c r="B110" s="395"/>
      <c r="C110" s="395" t="s">
        <v>666</v>
      </c>
      <c r="D110" s="237">
        <v>20</v>
      </c>
    </row>
    <row r="111" ht="15.75" spans="1:4">
      <c r="A111" s="237">
        <v>4</v>
      </c>
      <c r="B111" s="395"/>
      <c r="C111" s="395" t="s">
        <v>667</v>
      </c>
      <c r="D111" s="237">
        <v>53</v>
      </c>
    </row>
    <row r="112" ht="15.75" spans="1:4">
      <c r="A112" s="237">
        <v>5</v>
      </c>
      <c r="B112" s="395"/>
      <c r="C112" s="395" t="s">
        <v>668</v>
      </c>
      <c r="D112" s="237">
        <v>147</v>
      </c>
    </row>
    <row r="113" ht="15.75" spans="1:4">
      <c r="A113" s="237">
        <v>6</v>
      </c>
      <c r="B113" s="395"/>
      <c r="C113" s="438" t="s">
        <v>669</v>
      </c>
      <c r="D113" s="237">
        <v>311</v>
      </c>
    </row>
    <row r="114" ht="15.75" spans="1:4">
      <c r="A114" s="237">
        <v>7</v>
      </c>
      <c r="B114" s="395"/>
      <c r="C114" s="438" t="s">
        <v>670</v>
      </c>
      <c r="D114" s="237">
        <v>98</v>
      </c>
    </row>
    <row r="115" ht="15.75" spans="1:4">
      <c r="A115" s="237">
        <v>8</v>
      </c>
      <c r="B115" s="395"/>
      <c r="C115" s="438" t="s">
        <v>671</v>
      </c>
      <c r="D115" s="237">
        <v>13</v>
      </c>
    </row>
    <row r="116" ht="15.75" spans="1:4">
      <c r="A116" s="237">
        <v>9</v>
      </c>
      <c r="B116" s="395"/>
      <c r="C116" s="438" t="s">
        <v>672</v>
      </c>
      <c r="D116" s="237">
        <v>30</v>
      </c>
    </row>
    <row r="117" ht="47.25" spans="1:4">
      <c r="A117" s="237">
        <v>10</v>
      </c>
      <c r="B117" s="395" t="s">
        <v>533</v>
      </c>
      <c r="C117" s="439" t="s">
        <v>673</v>
      </c>
      <c r="D117" s="237">
        <v>120</v>
      </c>
    </row>
    <row r="118" ht="15.75" spans="1:4">
      <c r="A118" s="237">
        <v>11</v>
      </c>
      <c r="B118" s="395"/>
      <c r="C118" s="395" t="s">
        <v>674</v>
      </c>
      <c r="D118" s="237">
        <v>23</v>
      </c>
    </row>
    <row r="119" ht="15.75" spans="1:4">
      <c r="A119" s="237">
        <v>12</v>
      </c>
      <c r="B119" s="395"/>
      <c r="C119" s="395" t="s">
        <v>675</v>
      </c>
      <c r="D119" s="237">
        <v>42</v>
      </c>
    </row>
    <row r="120" ht="15.75" spans="1:4">
      <c r="A120" s="237">
        <v>13</v>
      </c>
      <c r="B120" s="395"/>
      <c r="C120" s="395" t="s">
        <v>676</v>
      </c>
      <c r="D120" s="237">
        <v>17</v>
      </c>
    </row>
    <row r="121" ht="15.75" spans="1:4">
      <c r="A121" s="237">
        <v>14</v>
      </c>
      <c r="B121" s="395"/>
      <c r="C121" s="395" t="s">
        <v>677</v>
      </c>
      <c r="D121" s="237">
        <v>181</v>
      </c>
    </row>
    <row r="122" ht="15.75" spans="1:4">
      <c r="A122" s="237">
        <v>15</v>
      </c>
      <c r="B122" s="395"/>
      <c r="C122" s="439" t="s">
        <v>678</v>
      </c>
      <c r="D122" s="237">
        <v>45</v>
      </c>
    </row>
    <row r="123" ht="15.75" spans="1:4">
      <c r="A123" s="237">
        <v>16</v>
      </c>
      <c r="B123" s="395"/>
      <c r="C123" s="404" t="s">
        <v>679</v>
      </c>
      <c r="D123" s="237">
        <v>127</v>
      </c>
    </row>
    <row r="124" ht="15.75" spans="1:4">
      <c r="A124" s="237">
        <v>17</v>
      </c>
      <c r="B124" s="395"/>
      <c r="C124" s="439" t="s">
        <v>680</v>
      </c>
      <c r="D124" s="237">
        <v>30</v>
      </c>
    </row>
    <row r="125" ht="15.75" spans="1:4">
      <c r="A125" s="237">
        <v>18</v>
      </c>
      <c r="B125" s="395"/>
      <c r="C125" s="395" t="s">
        <v>681</v>
      </c>
      <c r="D125" s="237">
        <v>44</v>
      </c>
    </row>
    <row r="126" ht="15.75" spans="1:4">
      <c r="A126" s="237">
        <v>19</v>
      </c>
      <c r="B126" s="395"/>
      <c r="C126" s="395" t="s">
        <v>682</v>
      </c>
      <c r="D126" s="237">
        <v>90</v>
      </c>
    </row>
    <row r="127" ht="15.75" spans="1:4">
      <c r="A127" s="237">
        <v>20</v>
      </c>
      <c r="B127" s="395"/>
      <c r="C127" s="395" t="s">
        <v>683</v>
      </c>
      <c r="D127" s="237">
        <v>141</v>
      </c>
    </row>
    <row r="128" ht="15.75" spans="1:4">
      <c r="A128" s="237">
        <v>21</v>
      </c>
      <c r="B128" s="395"/>
      <c r="C128" s="395" t="s">
        <v>684</v>
      </c>
      <c r="D128" s="237">
        <v>73</v>
      </c>
    </row>
    <row r="129" ht="31.5" customHeight="true" spans="1:4">
      <c r="A129" s="237">
        <v>22</v>
      </c>
      <c r="B129" s="395"/>
      <c r="C129" s="395" t="s">
        <v>685</v>
      </c>
      <c r="D129" s="237">
        <v>37</v>
      </c>
    </row>
    <row r="130" ht="31.5" spans="1:4">
      <c r="A130" s="237">
        <v>23</v>
      </c>
      <c r="B130" s="395"/>
      <c r="C130" s="395" t="s">
        <v>686</v>
      </c>
      <c r="D130" s="237">
        <v>71</v>
      </c>
    </row>
    <row r="131" ht="15.75" spans="1:4">
      <c r="A131" s="237">
        <v>24</v>
      </c>
      <c r="B131" s="429" t="s">
        <v>687</v>
      </c>
      <c r="C131" s="439" t="s">
        <v>688</v>
      </c>
      <c r="D131" s="237">
        <v>29</v>
      </c>
    </row>
    <row r="132" ht="15.75" spans="1:4">
      <c r="A132" s="237">
        <v>25</v>
      </c>
      <c r="B132" s="430"/>
      <c r="C132" s="395" t="s">
        <v>689</v>
      </c>
      <c r="D132" s="237">
        <v>36</v>
      </c>
    </row>
    <row r="133" ht="15.75" spans="1:4">
      <c r="A133" s="237">
        <v>26</v>
      </c>
      <c r="B133" s="430"/>
      <c r="C133" s="439" t="s">
        <v>690</v>
      </c>
      <c r="D133" s="237">
        <v>111</v>
      </c>
    </row>
    <row r="134" ht="15.75" spans="1:4">
      <c r="A134" s="237">
        <v>27</v>
      </c>
      <c r="B134" s="430"/>
      <c r="C134" s="395" t="s">
        <v>691</v>
      </c>
      <c r="D134" s="237">
        <v>69</v>
      </c>
    </row>
    <row r="135" ht="15.75" spans="1:4">
      <c r="A135" s="237">
        <v>28</v>
      </c>
      <c r="B135" s="429" t="s">
        <v>692</v>
      </c>
      <c r="C135" s="395" t="s">
        <v>693</v>
      </c>
      <c r="D135" s="237">
        <v>45</v>
      </c>
    </row>
    <row r="136" ht="15.75" spans="1:4">
      <c r="A136" s="237">
        <v>29</v>
      </c>
      <c r="B136" s="430"/>
      <c r="C136" s="404" t="s">
        <v>694</v>
      </c>
      <c r="D136" s="237">
        <v>121</v>
      </c>
    </row>
    <row r="137" ht="15.75" spans="1:4">
      <c r="A137" s="237">
        <v>30</v>
      </c>
      <c r="B137" s="430"/>
      <c r="C137" s="395" t="s">
        <v>695</v>
      </c>
      <c r="D137" s="237">
        <v>11</v>
      </c>
    </row>
    <row r="138" ht="15.75" spans="1:4">
      <c r="A138" s="237">
        <v>31</v>
      </c>
      <c r="B138" s="430"/>
      <c r="C138" s="439" t="s">
        <v>696</v>
      </c>
      <c r="D138" s="237">
        <v>59</v>
      </c>
    </row>
    <row r="139" ht="15.75" spans="1:4">
      <c r="A139" s="237">
        <v>32</v>
      </c>
      <c r="B139" s="430"/>
      <c r="C139" s="395" t="s">
        <v>697</v>
      </c>
      <c r="D139" s="237">
        <v>15</v>
      </c>
    </row>
    <row r="140" ht="15.75" spans="1:4">
      <c r="A140" s="237">
        <v>33</v>
      </c>
      <c r="B140" s="430"/>
      <c r="C140" s="395" t="s">
        <v>698</v>
      </c>
      <c r="D140" s="237">
        <v>30</v>
      </c>
    </row>
    <row r="141" ht="15.75" spans="1:4">
      <c r="A141" s="237">
        <v>34</v>
      </c>
      <c r="B141" s="429" t="s">
        <v>699</v>
      </c>
      <c r="C141" s="395" t="s">
        <v>700</v>
      </c>
      <c r="D141" s="237">
        <v>18</v>
      </c>
    </row>
    <row r="142" ht="15.75" spans="1:4">
      <c r="A142" s="237">
        <v>35</v>
      </c>
      <c r="B142" s="430"/>
      <c r="C142" s="439" t="s">
        <v>701</v>
      </c>
      <c r="D142" s="237">
        <v>62</v>
      </c>
    </row>
    <row r="143" ht="15.75" spans="1:4">
      <c r="A143" s="237">
        <v>36</v>
      </c>
      <c r="B143" s="430"/>
      <c r="C143" s="395" t="s">
        <v>702</v>
      </c>
      <c r="D143" s="237">
        <v>117</v>
      </c>
    </row>
    <row r="144" ht="15.75" spans="1:4">
      <c r="A144" s="237">
        <v>37</v>
      </c>
      <c r="B144" s="430"/>
      <c r="C144" s="395" t="s">
        <v>703</v>
      </c>
      <c r="D144" s="237">
        <v>22</v>
      </c>
    </row>
    <row r="145" ht="15.75" spans="1:4">
      <c r="A145" s="237">
        <v>38</v>
      </c>
      <c r="B145" s="430"/>
      <c r="C145" s="395" t="s">
        <v>704</v>
      </c>
      <c r="D145" s="237">
        <v>13</v>
      </c>
    </row>
    <row r="146" ht="15.75" spans="1:4">
      <c r="A146" s="432" t="s">
        <v>705</v>
      </c>
      <c r="B146" s="433" t="s">
        <v>706</v>
      </c>
      <c r="C146" s="434"/>
      <c r="D146" s="428">
        <f>SUM(D147:D155)</f>
        <v>399</v>
      </c>
    </row>
    <row r="147" ht="15.75" spans="1:4">
      <c r="A147" s="237">
        <v>1</v>
      </c>
      <c r="B147" s="408" t="s">
        <v>533</v>
      </c>
      <c r="C147" s="395" t="s">
        <v>534</v>
      </c>
      <c r="D147" s="237">
        <v>28</v>
      </c>
    </row>
    <row r="148" ht="15.75" spans="1:4">
      <c r="A148" s="237">
        <v>2</v>
      </c>
      <c r="B148" s="408"/>
      <c r="C148" s="395" t="s">
        <v>707</v>
      </c>
      <c r="D148" s="237">
        <v>26</v>
      </c>
    </row>
    <row r="149" ht="15.75" spans="1:4">
      <c r="A149" s="237">
        <v>3</v>
      </c>
      <c r="B149" s="408"/>
      <c r="C149" s="395" t="s">
        <v>708</v>
      </c>
      <c r="D149" s="237">
        <v>70</v>
      </c>
    </row>
    <row r="150" ht="15.75" spans="1:4">
      <c r="A150" s="237">
        <v>4</v>
      </c>
      <c r="B150" s="408"/>
      <c r="C150" s="395" t="s">
        <v>709</v>
      </c>
      <c r="D150" s="237">
        <v>21</v>
      </c>
    </row>
    <row r="151" ht="15.75" spans="1:4">
      <c r="A151" s="237">
        <v>5</v>
      </c>
      <c r="B151" s="408"/>
      <c r="C151" s="395" t="s">
        <v>710</v>
      </c>
      <c r="D151" s="237">
        <v>14</v>
      </c>
    </row>
    <row r="152" ht="31.5" customHeight="true" spans="1:4">
      <c r="A152" s="237">
        <v>6</v>
      </c>
      <c r="B152" s="440" t="s">
        <v>533</v>
      </c>
      <c r="C152" s="395" t="s">
        <v>711</v>
      </c>
      <c r="D152" s="237">
        <v>120</v>
      </c>
    </row>
    <row r="153" ht="15.75" spans="1:4">
      <c r="A153" s="237">
        <v>7</v>
      </c>
      <c r="B153" s="441"/>
      <c r="C153" s="395" t="s">
        <v>712</v>
      </c>
      <c r="D153" s="237">
        <v>70</v>
      </c>
    </row>
    <row r="154" ht="15.75" spans="1:4">
      <c r="A154" s="237">
        <v>8</v>
      </c>
      <c r="B154" s="440" t="s">
        <v>533</v>
      </c>
      <c r="C154" s="395" t="s">
        <v>713</v>
      </c>
      <c r="D154" s="237">
        <v>25</v>
      </c>
    </row>
    <row r="155" ht="15.75" spans="1:4">
      <c r="A155" s="237">
        <v>9</v>
      </c>
      <c r="B155" s="441"/>
      <c r="C155" s="395" t="s">
        <v>714</v>
      </c>
      <c r="D155" s="237">
        <v>25</v>
      </c>
    </row>
    <row r="156" ht="15.75" spans="1:4">
      <c r="A156" s="432" t="s">
        <v>715</v>
      </c>
      <c r="B156" s="433" t="s">
        <v>716</v>
      </c>
      <c r="C156" s="434"/>
      <c r="D156" s="428">
        <f>SUM(D157:D192)</f>
        <v>2219</v>
      </c>
    </row>
    <row r="157" ht="15.75" spans="1:4">
      <c r="A157" s="237">
        <v>1</v>
      </c>
      <c r="B157" s="429" t="s">
        <v>533</v>
      </c>
      <c r="C157" s="442" t="s">
        <v>717</v>
      </c>
      <c r="D157" s="237">
        <v>81</v>
      </c>
    </row>
    <row r="158" ht="15.75" spans="1:4">
      <c r="A158" s="237">
        <v>2</v>
      </c>
      <c r="B158" s="430"/>
      <c r="C158" s="442" t="s">
        <v>718</v>
      </c>
      <c r="D158" s="237">
        <v>45</v>
      </c>
    </row>
    <row r="159" ht="15.75" spans="1:4">
      <c r="A159" s="237">
        <v>3</v>
      </c>
      <c r="B159" s="430"/>
      <c r="C159" s="443" t="s">
        <v>719</v>
      </c>
      <c r="D159" s="237">
        <v>30</v>
      </c>
    </row>
    <row r="160" ht="15.75" spans="1:4">
      <c r="A160" s="237">
        <v>4</v>
      </c>
      <c r="B160" s="430"/>
      <c r="C160" s="442" t="s">
        <v>720</v>
      </c>
      <c r="D160" s="237">
        <v>60</v>
      </c>
    </row>
    <row r="161" ht="15.75" spans="1:4">
      <c r="A161" s="237">
        <v>5</v>
      </c>
      <c r="B161" s="430"/>
      <c r="C161" s="442" t="s">
        <v>721</v>
      </c>
      <c r="D161" s="237">
        <v>24</v>
      </c>
    </row>
    <row r="162" ht="31.5" customHeight="true" spans="1:4">
      <c r="A162" s="237">
        <v>6</v>
      </c>
      <c r="B162" s="430"/>
      <c r="C162" s="442" t="s">
        <v>722</v>
      </c>
      <c r="D162" s="237">
        <v>30</v>
      </c>
    </row>
    <row r="163" ht="15.75" spans="1:4">
      <c r="A163" s="237">
        <v>7</v>
      </c>
      <c r="B163" s="429" t="s">
        <v>723</v>
      </c>
      <c r="C163" s="442" t="s">
        <v>724</v>
      </c>
      <c r="D163" s="237">
        <v>42</v>
      </c>
    </row>
    <row r="164" ht="15.75" spans="1:4">
      <c r="A164" s="237">
        <v>8</v>
      </c>
      <c r="B164" s="429"/>
      <c r="C164" s="442" t="s">
        <v>725</v>
      </c>
      <c r="D164" s="237">
        <v>86</v>
      </c>
    </row>
    <row r="165" ht="15.75" spans="1:4">
      <c r="A165" s="237">
        <v>9</v>
      </c>
      <c r="B165" s="429"/>
      <c r="C165" s="442" t="s">
        <v>726</v>
      </c>
      <c r="D165" s="237">
        <v>49</v>
      </c>
    </row>
    <row r="166" ht="15.75" spans="1:4">
      <c r="A166" s="237">
        <v>10</v>
      </c>
      <c r="B166" s="429"/>
      <c r="C166" s="442" t="s">
        <v>727</v>
      </c>
      <c r="D166" s="237">
        <v>95</v>
      </c>
    </row>
    <row r="167" ht="15.75" spans="1:4">
      <c r="A167" s="237">
        <v>11</v>
      </c>
      <c r="B167" s="429"/>
      <c r="C167" s="442" t="s">
        <v>728</v>
      </c>
      <c r="D167" s="237">
        <v>43</v>
      </c>
    </row>
    <row r="168" ht="15.75" spans="1:4">
      <c r="A168" s="237">
        <v>12</v>
      </c>
      <c r="B168" s="429"/>
      <c r="C168" s="442" t="s">
        <v>729</v>
      </c>
      <c r="D168" s="237">
        <v>37</v>
      </c>
    </row>
    <row r="169" ht="15.75" spans="1:4">
      <c r="A169" s="237">
        <v>13</v>
      </c>
      <c r="B169" s="429" t="s">
        <v>730</v>
      </c>
      <c r="C169" s="442" t="s">
        <v>731</v>
      </c>
      <c r="D169" s="237">
        <v>45</v>
      </c>
    </row>
    <row r="170" ht="15.75" spans="1:4">
      <c r="A170" s="237">
        <v>14</v>
      </c>
      <c r="B170" s="430"/>
      <c r="C170" s="442" t="s">
        <v>732</v>
      </c>
      <c r="D170" s="237">
        <v>171</v>
      </c>
    </row>
    <row r="171" ht="15.75" spans="1:4">
      <c r="A171" s="237">
        <v>15</v>
      </c>
      <c r="B171" s="430"/>
      <c r="C171" s="442" t="s">
        <v>733</v>
      </c>
      <c r="D171" s="237">
        <v>32</v>
      </c>
    </row>
    <row r="172" ht="15.75" spans="1:4">
      <c r="A172" s="237">
        <v>16</v>
      </c>
      <c r="B172" s="430"/>
      <c r="C172" s="442" t="s">
        <v>734</v>
      </c>
      <c r="D172" s="237">
        <v>39</v>
      </c>
    </row>
    <row r="173" ht="15.75" spans="1:4">
      <c r="A173" s="237">
        <v>17</v>
      </c>
      <c r="B173" s="444" t="s">
        <v>735</v>
      </c>
      <c r="C173" s="442" t="s">
        <v>736</v>
      </c>
      <c r="D173" s="237">
        <v>44</v>
      </c>
    </row>
    <row r="174" ht="15.75" spans="1:4">
      <c r="A174" s="237">
        <v>18</v>
      </c>
      <c r="B174" s="445"/>
      <c r="C174" s="442" t="s">
        <v>737</v>
      </c>
      <c r="D174" s="237">
        <v>21</v>
      </c>
    </row>
    <row r="175" ht="15.75" spans="1:4">
      <c r="A175" s="237">
        <v>19</v>
      </c>
      <c r="B175" s="445"/>
      <c r="C175" s="442" t="s">
        <v>738</v>
      </c>
      <c r="D175" s="237">
        <v>44</v>
      </c>
    </row>
    <row r="176" ht="15.75" spans="1:4">
      <c r="A176" s="237">
        <v>20</v>
      </c>
      <c r="B176" s="445"/>
      <c r="C176" s="442" t="s">
        <v>739</v>
      </c>
      <c r="D176" s="237">
        <v>39</v>
      </c>
    </row>
    <row r="177" ht="15.75" spans="1:4">
      <c r="A177" s="237">
        <v>21</v>
      </c>
      <c r="B177" s="445"/>
      <c r="C177" s="442" t="s">
        <v>740</v>
      </c>
      <c r="D177" s="237">
        <v>86</v>
      </c>
    </row>
    <row r="178" ht="15.75" spans="1:4">
      <c r="A178" s="237">
        <v>22</v>
      </c>
      <c r="B178" s="445"/>
      <c r="C178" s="442" t="s">
        <v>741</v>
      </c>
      <c r="D178" s="237">
        <v>40</v>
      </c>
    </row>
    <row r="179" ht="31.5" customHeight="true" spans="1:4">
      <c r="A179" s="237">
        <v>23</v>
      </c>
      <c r="B179" s="445"/>
      <c r="C179" s="442" t="s">
        <v>742</v>
      </c>
      <c r="D179" s="237">
        <v>34</v>
      </c>
    </row>
    <row r="180" ht="15.75" spans="1:4">
      <c r="A180" s="237">
        <v>24</v>
      </c>
      <c r="B180" s="429" t="s">
        <v>743</v>
      </c>
      <c r="C180" s="442" t="s">
        <v>744</v>
      </c>
      <c r="D180" s="237">
        <v>33</v>
      </c>
    </row>
    <row r="181" ht="15.75" spans="1:4">
      <c r="A181" s="237">
        <v>25</v>
      </c>
      <c r="B181" s="430"/>
      <c r="C181" s="442" t="s">
        <v>745</v>
      </c>
      <c r="D181" s="237">
        <v>57</v>
      </c>
    </row>
    <row r="182" ht="15.75" spans="1:4">
      <c r="A182" s="237">
        <v>26</v>
      </c>
      <c r="B182" s="430"/>
      <c r="C182" s="442" t="s">
        <v>746</v>
      </c>
      <c r="D182" s="237">
        <v>20</v>
      </c>
    </row>
    <row r="183" ht="15.75" spans="1:4">
      <c r="A183" s="237">
        <v>27</v>
      </c>
      <c r="B183" s="430"/>
      <c r="C183" s="442" t="s">
        <v>747</v>
      </c>
      <c r="D183" s="237">
        <v>49</v>
      </c>
    </row>
    <row r="184" ht="15.75" spans="1:4">
      <c r="A184" s="237">
        <v>28</v>
      </c>
      <c r="B184" s="430"/>
      <c r="C184" s="395" t="s">
        <v>748</v>
      </c>
      <c r="D184" s="237">
        <v>150</v>
      </c>
    </row>
    <row r="185" ht="15.75" spans="1:4">
      <c r="A185" s="237">
        <v>29</v>
      </c>
      <c r="B185" s="430"/>
      <c r="C185" s="442" t="s">
        <v>749</v>
      </c>
      <c r="D185" s="237">
        <v>163</v>
      </c>
    </row>
    <row r="186" ht="15.75" spans="1:4">
      <c r="A186" s="237">
        <v>30</v>
      </c>
      <c r="B186" s="430"/>
      <c r="C186" s="395" t="s">
        <v>750</v>
      </c>
      <c r="D186" s="237">
        <v>108</v>
      </c>
    </row>
    <row r="187" ht="15.75" spans="1:4">
      <c r="A187" s="237">
        <v>31</v>
      </c>
      <c r="B187" s="430"/>
      <c r="C187" s="442" t="s">
        <v>751</v>
      </c>
      <c r="D187" s="237">
        <v>84</v>
      </c>
    </row>
    <row r="188" ht="15.75" spans="1:4">
      <c r="A188" s="237">
        <v>32</v>
      </c>
      <c r="B188" s="446" t="s">
        <v>752</v>
      </c>
      <c r="C188" s="442" t="s">
        <v>753</v>
      </c>
      <c r="D188" s="237">
        <v>46</v>
      </c>
    </row>
    <row r="189" ht="15.75" spans="1:4">
      <c r="A189" s="237">
        <v>33</v>
      </c>
      <c r="B189" s="447" t="s">
        <v>752</v>
      </c>
      <c r="C189" s="442" t="s">
        <v>754</v>
      </c>
      <c r="D189" s="237">
        <v>178</v>
      </c>
    </row>
    <row r="190" ht="15.75" spans="1:4">
      <c r="A190" s="237">
        <v>34</v>
      </c>
      <c r="B190" s="448"/>
      <c r="C190" s="442" t="s">
        <v>755</v>
      </c>
      <c r="D190" s="237">
        <v>48</v>
      </c>
    </row>
    <row r="191" ht="15.75" spans="1:4">
      <c r="A191" s="237">
        <v>35</v>
      </c>
      <c r="B191" s="448"/>
      <c r="C191" s="442" t="s">
        <v>756</v>
      </c>
      <c r="D191" s="237">
        <v>39</v>
      </c>
    </row>
    <row r="192" ht="15.75" spans="1:4">
      <c r="A192" s="237">
        <v>36</v>
      </c>
      <c r="B192" s="449"/>
      <c r="C192" s="442" t="s">
        <v>757</v>
      </c>
      <c r="D192" s="237">
        <v>27</v>
      </c>
    </row>
    <row r="193" ht="15.75" spans="1:4">
      <c r="A193" s="432" t="s">
        <v>758</v>
      </c>
      <c r="B193" s="433" t="s">
        <v>759</v>
      </c>
      <c r="C193" s="434"/>
      <c r="D193" s="428">
        <f>SUM(D194:D202)</f>
        <v>547</v>
      </c>
    </row>
    <row r="194" ht="15.75" spans="1:4">
      <c r="A194" s="237">
        <v>1</v>
      </c>
      <c r="B194" s="237"/>
      <c r="C194" s="442" t="s">
        <v>760</v>
      </c>
      <c r="D194" s="237">
        <v>28</v>
      </c>
    </row>
    <row r="195" ht="15.75" spans="1:4">
      <c r="A195" s="237">
        <v>2</v>
      </c>
      <c r="B195" s="237"/>
      <c r="C195" s="442" t="s">
        <v>761</v>
      </c>
      <c r="D195" s="237">
        <v>19</v>
      </c>
    </row>
    <row r="196" ht="15.75" spans="1:4">
      <c r="A196" s="237">
        <v>3</v>
      </c>
      <c r="B196" s="237"/>
      <c r="C196" s="442" t="s">
        <v>762</v>
      </c>
      <c r="D196" s="237">
        <v>30</v>
      </c>
    </row>
    <row r="197" ht="15.75" spans="1:4">
      <c r="A197" s="237">
        <v>4</v>
      </c>
      <c r="B197" s="237"/>
      <c r="C197" s="442" t="s">
        <v>763</v>
      </c>
      <c r="D197" s="237">
        <v>114</v>
      </c>
    </row>
    <row r="198" ht="15.75" spans="1:4">
      <c r="A198" s="237">
        <v>5</v>
      </c>
      <c r="B198" s="237"/>
      <c r="C198" s="442" t="s">
        <v>764</v>
      </c>
      <c r="D198" s="237">
        <v>99</v>
      </c>
    </row>
    <row r="199" ht="15.75" spans="1:4">
      <c r="A199" s="237">
        <v>6</v>
      </c>
      <c r="B199" s="237"/>
      <c r="C199" s="442" t="s">
        <v>765</v>
      </c>
      <c r="D199" s="237">
        <v>45</v>
      </c>
    </row>
    <row r="200" ht="15.75" spans="1:4">
      <c r="A200" s="237">
        <v>7</v>
      </c>
      <c r="B200" s="237"/>
      <c r="C200" s="442" t="s">
        <v>766</v>
      </c>
      <c r="D200" s="237">
        <v>35</v>
      </c>
    </row>
    <row r="201" ht="15.75" spans="1:4">
      <c r="A201" s="237">
        <v>8</v>
      </c>
      <c r="B201" s="237"/>
      <c r="C201" s="442" t="s">
        <v>767</v>
      </c>
      <c r="D201" s="237">
        <v>77</v>
      </c>
    </row>
    <row r="202" ht="15.75" spans="1:4">
      <c r="A202" s="237"/>
      <c r="B202" s="237"/>
      <c r="C202" s="442" t="s">
        <v>768</v>
      </c>
      <c r="D202" s="237">
        <v>100</v>
      </c>
    </row>
    <row r="203" ht="15.75" spans="1:4">
      <c r="A203" s="432" t="s">
        <v>769</v>
      </c>
      <c r="B203" s="433" t="s">
        <v>770</v>
      </c>
      <c r="C203" s="434"/>
      <c r="D203" s="428">
        <f>SUM(D204:D205)</f>
        <v>14</v>
      </c>
    </row>
    <row r="204" ht="15.75" spans="1:4">
      <c r="A204" s="237">
        <v>1</v>
      </c>
      <c r="B204" s="408"/>
      <c r="C204" s="442" t="s">
        <v>771</v>
      </c>
      <c r="D204" s="237">
        <v>3</v>
      </c>
    </row>
    <row r="205" ht="15.75" spans="1:4">
      <c r="A205" s="237">
        <v>2</v>
      </c>
      <c r="B205" s="408"/>
      <c r="C205" s="442" t="s">
        <v>772</v>
      </c>
      <c r="D205" s="237">
        <v>11</v>
      </c>
    </row>
    <row r="206" ht="15.75" spans="1:4">
      <c r="A206" s="432" t="s">
        <v>773</v>
      </c>
      <c r="B206" s="433" t="s">
        <v>774</v>
      </c>
      <c r="C206" s="434"/>
      <c r="D206" s="428">
        <f>SUM(D207:D212)</f>
        <v>164</v>
      </c>
    </row>
    <row r="207" ht="15.75" spans="1:4">
      <c r="A207" s="237">
        <v>1</v>
      </c>
      <c r="B207" s="429"/>
      <c r="C207" s="395" t="s">
        <v>775</v>
      </c>
      <c r="D207" s="450">
        <v>8</v>
      </c>
    </row>
    <row r="208" ht="15.75" spans="1:4">
      <c r="A208" s="237">
        <v>2</v>
      </c>
      <c r="B208" s="429"/>
      <c r="C208" s="395" t="s">
        <v>776</v>
      </c>
      <c r="D208" s="450">
        <v>82</v>
      </c>
    </row>
    <row r="209" ht="15.75" spans="1:4">
      <c r="A209" s="237">
        <v>3</v>
      </c>
      <c r="B209" s="429"/>
      <c r="C209" s="395" t="s">
        <v>777</v>
      </c>
      <c r="D209" s="450">
        <v>25</v>
      </c>
    </row>
    <row r="210" ht="15.75" spans="1:4">
      <c r="A210" s="237">
        <v>4</v>
      </c>
      <c r="B210" s="429"/>
      <c r="C210" s="395" t="s">
        <v>778</v>
      </c>
      <c r="D210" s="450">
        <v>13</v>
      </c>
    </row>
    <row r="211" ht="15.75" spans="1:4">
      <c r="A211" s="237">
        <v>5</v>
      </c>
      <c r="B211" s="429"/>
      <c r="C211" s="395" t="s">
        <v>779</v>
      </c>
      <c r="D211" s="450">
        <v>16</v>
      </c>
    </row>
    <row r="212" ht="15.75" spans="1:4">
      <c r="A212" s="237">
        <v>6</v>
      </c>
      <c r="B212" s="429"/>
      <c r="C212" s="395" t="s">
        <v>780</v>
      </c>
      <c r="D212" s="450">
        <v>20</v>
      </c>
    </row>
    <row r="213" ht="15.75" spans="1:4">
      <c r="A213" s="432" t="s">
        <v>781</v>
      </c>
      <c r="B213" s="433" t="s">
        <v>782</v>
      </c>
      <c r="C213" s="434"/>
      <c r="D213" s="428">
        <f>SUM(D214:D217)</f>
        <v>361</v>
      </c>
    </row>
    <row r="214" ht="15.75" spans="1:4">
      <c r="A214" s="237">
        <v>1</v>
      </c>
      <c r="B214" s="408" t="s">
        <v>533</v>
      </c>
      <c r="C214" s="395" t="s">
        <v>615</v>
      </c>
      <c r="D214" s="237">
        <v>38</v>
      </c>
    </row>
    <row r="215" ht="15.75" spans="1:4">
      <c r="A215" s="237">
        <v>2</v>
      </c>
      <c r="B215" s="395" t="s">
        <v>783</v>
      </c>
      <c r="C215" s="395" t="s">
        <v>784</v>
      </c>
      <c r="D215" s="451">
        <v>228</v>
      </c>
    </row>
    <row r="216" ht="31.5" spans="1:4">
      <c r="A216" s="237">
        <v>3</v>
      </c>
      <c r="B216" s="395"/>
      <c r="C216" s="395" t="s">
        <v>785</v>
      </c>
      <c r="D216" s="451">
        <v>66</v>
      </c>
    </row>
    <row r="217" ht="15.75" spans="1:4">
      <c r="A217" s="237">
        <v>4</v>
      </c>
      <c r="B217" s="395"/>
      <c r="C217" s="395" t="s">
        <v>786</v>
      </c>
      <c r="D217" s="452">
        <v>29</v>
      </c>
    </row>
    <row r="218" ht="15.75" spans="1:4">
      <c r="A218" s="432" t="s">
        <v>787</v>
      </c>
      <c r="B218" s="433" t="s">
        <v>788</v>
      </c>
      <c r="C218" s="433"/>
      <c r="D218" s="428">
        <f>SUM(D219:D220)</f>
        <v>324</v>
      </c>
    </row>
    <row r="219" ht="15.75" spans="1:4">
      <c r="A219" s="237">
        <v>1</v>
      </c>
      <c r="B219" s="408"/>
      <c r="C219" s="395" t="s">
        <v>789</v>
      </c>
      <c r="D219" s="451">
        <v>19</v>
      </c>
    </row>
    <row r="220" ht="15.75" spans="1:4">
      <c r="A220" s="237">
        <v>2</v>
      </c>
      <c r="B220" s="408"/>
      <c r="C220" s="395" t="s">
        <v>790</v>
      </c>
      <c r="D220" s="451">
        <v>305</v>
      </c>
    </row>
    <row r="221" ht="15.75" spans="1:4">
      <c r="A221" s="432" t="s">
        <v>791</v>
      </c>
      <c r="B221" s="433" t="s">
        <v>164</v>
      </c>
      <c r="C221" s="434"/>
      <c r="D221" s="428">
        <f>SUM(D222:D224)</f>
        <v>268</v>
      </c>
    </row>
    <row r="222" ht="15.75" spans="1:4">
      <c r="A222" s="237">
        <v>1</v>
      </c>
      <c r="B222" s="444"/>
      <c r="C222" s="395" t="s">
        <v>792</v>
      </c>
      <c r="D222" s="451">
        <v>66</v>
      </c>
    </row>
    <row r="223" ht="15.75" spans="1:4">
      <c r="A223" s="237">
        <v>2</v>
      </c>
      <c r="B223" s="444"/>
      <c r="C223" s="395" t="s">
        <v>793</v>
      </c>
      <c r="D223" s="451">
        <v>62</v>
      </c>
    </row>
    <row r="224" ht="15.75" spans="1:4">
      <c r="A224" s="237">
        <v>3</v>
      </c>
      <c r="B224" s="444"/>
      <c r="C224" s="395" t="s">
        <v>794</v>
      </c>
      <c r="D224" s="451">
        <v>140</v>
      </c>
    </row>
    <row r="225" ht="15.75" spans="1:4">
      <c r="A225" s="432" t="s">
        <v>795</v>
      </c>
      <c r="B225" s="433" t="s">
        <v>796</v>
      </c>
      <c r="C225" s="434"/>
      <c r="D225" s="428">
        <f>SUM(D226:D231)</f>
        <v>1539</v>
      </c>
    </row>
    <row r="226" ht="15.75" spans="1:4">
      <c r="A226" s="237">
        <v>1</v>
      </c>
      <c r="B226" s="453"/>
      <c r="C226" s="396" t="s">
        <v>797</v>
      </c>
      <c r="D226" s="451">
        <v>450</v>
      </c>
    </row>
    <row r="227" ht="15.75" spans="1:4">
      <c r="A227" s="237">
        <v>2</v>
      </c>
      <c r="B227" s="453"/>
      <c r="C227" s="396" t="s">
        <v>798</v>
      </c>
      <c r="D227" s="451">
        <v>440</v>
      </c>
    </row>
    <row r="228" ht="15.75" spans="1:4">
      <c r="A228" s="237">
        <v>3</v>
      </c>
      <c r="B228" s="453"/>
      <c r="C228" s="395" t="s">
        <v>799</v>
      </c>
      <c r="D228" s="451">
        <v>238</v>
      </c>
    </row>
    <row r="229" ht="15.75" spans="1:4">
      <c r="A229" s="237">
        <v>4</v>
      </c>
      <c r="B229" s="453"/>
      <c r="C229" s="396" t="s">
        <v>800</v>
      </c>
      <c r="D229" s="451">
        <v>311</v>
      </c>
    </row>
    <row r="230" ht="15.75" spans="1:4">
      <c r="A230" s="237">
        <v>5</v>
      </c>
      <c r="B230" s="453"/>
      <c r="C230" s="284" t="s">
        <v>801</v>
      </c>
      <c r="D230" s="451">
        <v>45</v>
      </c>
    </row>
    <row r="231" ht="15.75" spans="1:4">
      <c r="A231" s="237">
        <v>6</v>
      </c>
      <c r="B231" s="453"/>
      <c r="C231" s="454" t="s">
        <v>802</v>
      </c>
      <c r="D231" s="451">
        <v>55</v>
      </c>
    </row>
    <row r="232" ht="15.75" spans="1:4">
      <c r="A232" s="432" t="s">
        <v>803</v>
      </c>
      <c r="B232" s="455" t="s">
        <v>804</v>
      </c>
      <c r="C232" s="455"/>
      <c r="D232" s="428">
        <f>SUM(D233:D234)</f>
        <v>177</v>
      </c>
    </row>
    <row r="233" ht="15.75" spans="1:4">
      <c r="A233" s="237">
        <v>1</v>
      </c>
      <c r="B233" s="456"/>
      <c r="C233" s="395" t="s">
        <v>805</v>
      </c>
      <c r="D233" s="451">
        <v>82</v>
      </c>
    </row>
    <row r="234" ht="31.5" customHeight="true" spans="1:4">
      <c r="A234" s="237">
        <v>2</v>
      </c>
      <c r="B234" s="456"/>
      <c r="C234" s="395" t="s">
        <v>806</v>
      </c>
      <c r="D234" s="451">
        <v>95</v>
      </c>
    </row>
    <row r="235" ht="15.75" spans="1:4">
      <c r="A235" s="432" t="s">
        <v>807</v>
      </c>
      <c r="B235" s="455" t="s">
        <v>808</v>
      </c>
      <c r="C235" s="455"/>
      <c r="D235" s="428">
        <f>SUM(D236:D238)</f>
        <v>105</v>
      </c>
    </row>
    <row r="236" ht="15.75" spans="1:4">
      <c r="A236" s="237">
        <v>1</v>
      </c>
      <c r="B236" s="457"/>
      <c r="C236" s="458" t="s">
        <v>809</v>
      </c>
      <c r="D236" s="250">
        <v>30</v>
      </c>
    </row>
    <row r="237" ht="15.75" spans="1:4">
      <c r="A237" s="237">
        <v>2</v>
      </c>
      <c r="B237" s="459"/>
      <c r="C237" s="458" t="s">
        <v>810</v>
      </c>
      <c r="D237" s="250">
        <v>45</v>
      </c>
    </row>
    <row r="238" ht="36.75" customHeight="true" spans="1:4">
      <c r="A238" s="237">
        <v>3</v>
      </c>
      <c r="B238" s="460"/>
      <c r="C238" s="461" t="s">
        <v>811</v>
      </c>
      <c r="D238" s="250">
        <v>30</v>
      </c>
    </row>
  </sheetData>
  <customSheetViews>
    <customSheetView guid="{40546AE0-6B6D-4AC1-BF36-7BDCA8DD176C}" topLeftCell="A171">
      <selection activeCell="C225" sqref="C225"/>
      <pageMargins left="0.708661417322835" right="0.708661417322835" top="0.748031496062992" bottom="0.748031496062992" header="0.31496062992126" footer="0.31496062992126"/>
      <printOptions horizontalCentered="true"/>
      <pageSetup paperSize="9" orientation="portrait"/>
      <headerFooter/>
    </customSheetView>
  </customSheetViews>
  <mergeCells count="68">
    <mergeCell ref="A1:B1"/>
    <mergeCell ref="A2:D2"/>
    <mergeCell ref="C3:D3"/>
    <mergeCell ref="B7:C7"/>
    <mergeCell ref="B40:C40"/>
    <mergeCell ref="B59:C59"/>
    <mergeCell ref="B68:C68"/>
    <mergeCell ref="B95:C95"/>
    <mergeCell ref="B107:C107"/>
    <mergeCell ref="B146:C146"/>
    <mergeCell ref="B156:C156"/>
    <mergeCell ref="B193:C193"/>
    <mergeCell ref="B203:C203"/>
    <mergeCell ref="B206:C206"/>
    <mergeCell ref="B213:C213"/>
    <mergeCell ref="B218:C218"/>
    <mergeCell ref="B221:C221"/>
    <mergeCell ref="B225:C225"/>
    <mergeCell ref="B232:C232"/>
    <mergeCell ref="B235:C235"/>
    <mergeCell ref="B8:B11"/>
    <mergeCell ref="B12:B14"/>
    <mergeCell ref="B15:B16"/>
    <mergeCell ref="B17:B21"/>
    <mergeCell ref="B22:B31"/>
    <mergeCell ref="B33:B36"/>
    <mergeCell ref="B37:B38"/>
    <mergeCell ref="B41:B42"/>
    <mergeCell ref="B43:B45"/>
    <mergeCell ref="B48:B50"/>
    <mergeCell ref="B52:B55"/>
    <mergeCell ref="B56:B57"/>
    <mergeCell ref="B60:B62"/>
    <mergeCell ref="B65:B67"/>
    <mergeCell ref="B69:B79"/>
    <mergeCell ref="B80:B82"/>
    <mergeCell ref="B83:B86"/>
    <mergeCell ref="B87:B88"/>
    <mergeCell ref="B89:B91"/>
    <mergeCell ref="B93:B94"/>
    <mergeCell ref="B96:B97"/>
    <mergeCell ref="B98:B102"/>
    <mergeCell ref="B103:B104"/>
    <mergeCell ref="B105:B106"/>
    <mergeCell ref="B108:B116"/>
    <mergeCell ref="B117:B130"/>
    <mergeCell ref="B131:B134"/>
    <mergeCell ref="B135:B140"/>
    <mergeCell ref="B141:B145"/>
    <mergeCell ref="B147:B151"/>
    <mergeCell ref="B152:B153"/>
    <mergeCell ref="B154:B155"/>
    <mergeCell ref="B157:B162"/>
    <mergeCell ref="B163:B168"/>
    <mergeCell ref="B169:B172"/>
    <mergeCell ref="B173:B179"/>
    <mergeCell ref="B180:B187"/>
    <mergeCell ref="B189:B192"/>
    <mergeCell ref="B194:B202"/>
    <mergeCell ref="B204:B205"/>
    <mergeCell ref="B207:B212"/>
    <mergeCell ref="B215:B217"/>
    <mergeCell ref="B219:B220"/>
    <mergeCell ref="B222:B224"/>
    <mergeCell ref="B226:B227"/>
    <mergeCell ref="B228:B231"/>
    <mergeCell ref="B233:B234"/>
    <mergeCell ref="B236:B238"/>
  </mergeCells>
  <printOptions horizontalCentered="true"/>
  <pageMargins left="0.708661417322835" right="0.708661417322835" top="0.748031496062992" bottom="0.748031496062992" header="0.31496062992126" footer="0.31496062992126"/>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4"/>
  <sheetViews>
    <sheetView view="pageBreakPreview" zoomScaleNormal="100" zoomScaleSheetLayoutView="100" workbookViewId="0">
      <selection activeCell="B10" sqref="B10"/>
    </sheetView>
  </sheetViews>
  <sheetFormatPr defaultColWidth="9" defaultRowHeight="14.25" outlineLevelCol="3"/>
  <cols>
    <col min="1" max="1" width="7.25" style="362" customWidth="true"/>
    <col min="2" max="2" width="27.875" style="363" customWidth="true"/>
    <col min="3" max="3" width="43" style="363" customWidth="true"/>
    <col min="4" max="4" width="8.25" style="362" customWidth="true"/>
    <col min="5" max="16384" width="9" style="363"/>
  </cols>
  <sheetData>
    <row r="1" ht="13.5" spans="1:4">
      <c r="A1" s="364" t="s">
        <v>812</v>
      </c>
      <c r="B1" s="364"/>
      <c r="C1" s="365"/>
      <c r="D1" s="366"/>
    </row>
    <row r="2" ht="40.5" customHeight="true" spans="1:4">
      <c r="A2" s="367" t="s">
        <v>813</v>
      </c>
      <c r="B2" s="367"/>
      <c r="C2" s="367"/>
      <c r="D2" s="367"/>
    </row>
    <row r="3" customHeight="true" spans="1:4">
      <c r="A3" s="368"/>
      <c r="B3" s="368"/>
      <c r="C3" s="369" t="s">
        <v>2</v>
      </c>
      <c r="D3" s="369"/>
    </row>
    <row r="4" ht="15.75" spans="1:4">
      <c r="A4" s="370" t="s">
        <v>407</v>
      </c>
      <c r="B4" s="370" t="s">
        <v>814</v>
      </c>
      <c r="C4" s="371" t="s">
        <v>528</v>
      </c>
      <c r="D4" s="372" t="s">
        <v>529</v>
      </c>
    </row>
    <row r="5" spans="1:4">
      <c r="A5" s="370"/>
      <c r="B5" s="373" t="s">
        <v>815</v>
      </c>
      <c r="C5" s="374"/>
      <c r="D5" s="375">
        <f>SUM(D6,D91,D93)</f>
        <v>4402</v>
      </c>
    </row>
    <row r="6" ht="15.75" spans="1:4">
      <c r="A6" s="376" t="s">
        <v>816</v>
      </c>
      <c r="B6" s="377" t="s">
        <v>817</v>
      </c>
      <c r="C6" s="378"/>
      <c r="D6" s="379">
        <f>SUM(D7,D17,D28,D35,D49,D53,D64,D67,D76,D79,D82,D84)</f>
        <v>3998</v>
      </c>
    </row>
    <row r="7" s="361" customFormat="true" ht="15.75" spans="1:4">
      <c r="A7" s="233" t="s">
        <v>818</v>
      </c>
      <c r="B7" s="380" t="s">
        <v>532</v>
      </c>
      <c r="C7" s="381"/>
      <c r="D7" s="382">
        <f>SUM(D8:D16)</f>
        <v>557</v>
      </c>
    </row>
    <row r="8" ht="15.75" spans="1:4">
      <c r="A8" s="383">
        <v>1</v>
      </c>
      <c r="B8" s="384" t="s">
        <v>533</v>
      </c>
      <c r="C8" s="385" t="s">
        <v>819</v>
      </c>
      <c r="D8" s="383">
        <v>33</v>
      </c>
    </row>
    <row r="9" ht="15.75" spans="1:4">
      <c r="A9" s="383">
        <v>2</v>
      </c>
      <c r="B9" s="386" t="s">
        <v>820</v>
      </c>
      <c r="C9" s="385" t="s">
        <v>821</v>
      </c>
      <c r="D9" s="383">
        <v>105</v>
      </c>
    </row>
    <row r="10" ht="15.75" spans="1:4">
      <c r="A10" s="383">
        <v>3</v>
      </c>
      <c r="B10" s="386" t="s">
        <v>822</v>
      </c>
      <c r="C10" s="385" t="s">
        <v>823</v>
      </c>
      <c r="D10" s="383">
        <v>80</v>
      </c>
    </row>
    <row r="11" ht="15.75" spans="1:4">
      <c r="A11" s="383">
        <v>4</v>
      </c>
      <c r="B11" s="386" t="s">
        <v>824</v>
      </c>
      <c r="C11" s="385" t="s">
        <v>825</v>
      </c>
      <c r="D11" s="383">
        <v>80</v>
      </c>
    </row>
    <row r="12" ht="15.75" spans="1:4">
      <c r="A12" s="383">
        <v>5</v>
      </c>
      <c r="B12" s="386" t="s">
        <v>826</v>
      </c>
      <c r="C12" s="387" t="s">
        <v>827</v>
      </c>
      <c r="D12" s="383">
        <v>103</v>
      </c>
    </row>
    <row r="13" ht="15.75" spans="1:4">
      <c r="A13" s="383">
        <v>6</v>
      </c>
      <c r="B13" s="386" t="s">
        <v>828</v>
      </c>
      <c r="C13" s="385" t="s">
        <v>829</v>
      </c>
      <c r="D13" s="383">
        <v>29</v>
      </c>
    </row>
    <row r="14" ht="15.75" spans="1:4">
      <c r="A14" s="383">
        <v>7</v>
      </c>
      <c r="B14" s="386" t="s">
        <v>830</v>
      </c>
      <c r="C14" s="385" t="s">
        <v>831</v>
      </c>
      <c r="D14" s="383">
        <v>50</v>
      </c>
    </row>
    <row r="15" ht="15.75" spans="1:4">
      <c r="A15" s="383">
        <v>8</v>
      </c>
      <c r="B15" s="386" t="s">
        <v>832</v>
      </c>
      <c r="C15" s="385" t="s">
        <v>833</v>
      </c>
      <c r="D15" s="383">
        <v>42</v>
      </c>
    </row>
    <row r="16" ht="15.75" spans="1:4">
      <c r="A16" s="383">
        <v>9</v>
      </c>
      <c r="B16" s="386" t="s">
        <v>834</v>
      </c>
      <c r="C16" s="385" t="s">
        <v>835</v>
      </c>
      <c r="D16" s="383">
        <v>35</v>
      </c>
    </row>
    <row r="17" s="361" customFormat="true" ht="15.75" spans="1:4">
      <c r="A17" s="388" t="s">
        <v>836</v>
      </c>
      <c r="B17" s="389" t="s">
        <v>837</v>
      </c>
      <c r="C17" s="390"/>
      <c r="D17" s="391">
        <f>SUM(D18:D27)</f>
        <v>547</v>
      </c>
    </row>
    <row r="18" ht="15.75" spans="1:4">
      <c r="A18" s="383">
        <v>1</v>
      </c>
      <c r="B18" s="384" t="s">
        <v>533</v>
      </c>
      <c r="C18" s="386" t="s">
        <v>838</v>
      </c>
      <c r="D18" s="383">
        <v>45</v>
      </c>
    </row>
    <row r="19" ht="15.75" spans="1:4">
      <c r="A19" s="383">
        <v>2</v>
      </c>
      <c r="B19" s="386" t="s">
        <v>839</v>
      </c>
      <c r="C19" s="386" t="s">
        <v>840</v>
      </c>
      <c r="D19" s="383">
        <v>55</v>
      </c>
    </row>
    <row r="20" ht="15.75" spans="1:4">
      <c r="A20" s="383">
        <v>3</v>
      </c>
      <c r="B20" s="386" t="s">
        <v>841</v>
      </c>
      <c r="C20" s="386" t="s">
        <v>842</v>
      </c>
      <c r="D20" s="383">
        <v>94</v>
      </c>
    </row>
    <row r="21" ht="15.75" spans="1:4">
      <c r="A21" s="383">
        <v>4</v>
      </c>
      <c r="B21" s="386" t="s">
        <v>843</v>
      </c>
      <c r="C21" s="386" t="s">
        <v>844</v>
      </c>
      <c r="D21" s="383">
        <v>40</v>
      </c>
    </row>
    <row r="22" ht="15.75" spans="1:4">
      <c r="A22" s="383">
        <v>5</v>
      </c>
      <c r="B22" s="386" t="s">
        <v>845</v>
      </c>
      <c r="C22" s="386" t="s">
        <v>846</v>
      </c>
      <c r="D22" s="87">
        <v>85</v>
      </c>
    </row>
    <row r="23" ht="15.75" spans="1:4">
      <c r="A23" s="383">
        <v>6</v>
      </c>
      <c r="B23" s="386" t="s">
        <v>847</v>
      </c>
      <c r="C23" s="386" t="s">
        <v>848</v>
      </c>
      <c r="D23" s="87">
        <v>40</v>
      </c>
    </row>
    <row r="24" ht="32.1" customHeight="true" spans="1:4">
      <c r="A24" s="383">
        <v>7</v>
      </c>
      <c r="B24" s="386" t="s">
        <v>849</v>
      </c>
      <c r="C24" s="392" t="s">
        <v>850</v>
      </c>
      <c r="D24" s="87">
        <v>45</v>
      </c>
    </row>
    <row r="25" ht="15.75" spans="1:4">
      <c r="A25" s="383">
        <v>8</v>
      </c>
      <c r="B25" s="386" t="s">
        <v>851</v>
      </c>
      <c r="C25" s="386" t="s">
        <v>852</v>
      </c>
      <c r="D25" s="383">
        <v>25</v>
      </c>
    </row>
    <row r="26" ht="15.75" spans="1:4">
      <c r="A26" s="383">
        <v>9</v>
      </c>
      <c r="B26" s="386" t="s">
        <v>853</v>
      </c>
      <c r="C26" s="386" t="s">
        <v>854</v>
      </c>
      <c r="D26" s="383">
        <v>58</v>
      </c>
    </row>
    <row r="27" ht="30.95" customHeight="true" spans="1:4">
      <c r="A27" s="383">
        <v>10</v>
      </c>
      <c r="B27" s="392" t="s">
        <v>855</v>
      </c>
      <c r="C27" s="386" t="s">
        <v>856</v>
      </c>
      <c r="D27" s="383">
        <v>60</v>
      </c>
    </row>
    <row r="28" s="361" customFormat="true" ht="15.75" spans="1:4">
      <c r="A28" s="388" t="s">
        <v>857</v>
      </c>
      <c r="B28" s="393" t="s">
        <v>858</v>
      </c>
      <c r="C28" s="394"/>
      <c r="D28" s="391">
        <f>SUM(D29:D34)</f>
        <v>155</v>
      </c>
    </row>
    <row r="29" ht="15.75" spans="1:4">
      <c r="A29" s="383">
        <v>1</v>
      </c>
      <c r="B29" s="395" t="s">
        <v>859</v>
      </c>
      <c r="C29" s="385" t="s">
        <v>860</v>
      </c>
      <c r="D29" s="87">
        <v>16</v>
      </c>
    </row>
    <row r="30" ht="15.75" spans="1:4">
      <c r="A30" s="383">
        <v>2</v>
      </c>
      <c r="B30" s="396"/>
      <c r="C30" s="385" t="s">
        <v>861</v>
      </c>
      <c r="D30" s="397">
        <v>9</v>
      </c>
    </row>
    <row r="31" ht="15.75" spans="1:4">
      <c r="A31" s="383">
        <v>3</v>
      </c>
      <c r="B31" s="385" t="s">
        <v>862</v>
      </c>
      <c r="C31" s="385" t="s">
        <v>863</v>
      </c>
      <c r="D31" s="397">
        <v>11</v>
      </c>
    </row>
    <row r="32" ht="15.75" spans="1:4">
      <c r="A32" s="383">
        <v>4</v>
      </c>
      <c r="B32" s="385" t="s">
        <v>864</v>
      </c>
      <c r="C32" s="385" t="s">
        <v>865</v>
      </c>
      <c r="D32" s="397">
        <v>24</v>
      </c>
    </row>
    <row r="33" ht="15.75" spans="1:4">
      <c r="A33" s="383">
        <v>5</v>
      </c>
      <c r="B33" s="385" t="s">
        <v>866</v>
      </c>
      <c r="C33" s="385" t="s">
        <v>867</v>
      </c>
      <c r="D33" s="397">
        <v>40</v>
      </c>
    </row>
    <row r="34" ht="15.75" spans="1:4">
      <c r="A34" s="383">
        <v>6</v>
      </c>
      <c r="B34" s="385" t="s">
        <v>868</v>
      </c>
      <c r="C34" s="385" t="s">
        <v>869</v>
      </c>
      <c r="D34" s="397">
        <v>55</v>
      </c>
    </row>
    <row r="35" s="361" customFormat="true" ht="15.75" spans="1:4">
      <c r="A35" s="388" t="s">
        <v>870</v>
      </c>
      <c r="B35" s="398" t="s">
        <v>871</v>
      </c>
      <c r="C35" s="398"/>
      <c r="D35" s="391">
        <f>SUM(D36:D48)</f>
        <v>654</v>
      </c>
    </row>
    <row r="36" ht="15.75" spans="1:4">
      <c r="A36" s="383">
        <v>1</v>
      </c>
      <c r="B36" s="395" t="s">
        <v>533</v>
      </c>
      <c r="C36" s="385" t="s">
        <v>872</v>
      </c>
      <c r="D36" s="397">
        <v>22</v>
      </c>
    </row>
    <row r="37" ht="15.75" spans="1:4">
      <c r="A37" s="383">
        <v>2</v>
      </c>
      <c r="B37" s="395"/>
      <c r="C37" s="385" t="s">
        <v>873</v>
      </c>
      <c r="D37" s="397">
        <v>70</v>
      </c>
    </row>
    <row r="38" ht="15.75" spans="1:4">
      <c r="A38" s="383">
        <v>3</v>
      </c>
      <c r="B38" s="395"/>
      <c r="C38" s="385" t="s">
        <v>874</v>
      </c>
      <c r="D38" s="397">
        <v>50</v>
      </c>
    </row>
    <row r="39" ht="15.75" spans="1:4">
      <c r="A39" s="383">
        <v>4</v>
      </c>
      <c r="B39" s="395"/>
      <c r="C39" s="385" t="s">
        <v>875</v>
      </c>
      <c r="D39" s="397">
        <v>35</v>
      </c>
    </row>
    <row r="40" ht="15.75" spans="1:4">
      <c r="A40" s="383">
        <v>5</v>
      </c>
      <c r="B40" s="395"/>
      <c r="C40" s="385" t="s">
        <v>876</v>
      </c>
      <c r="D40" s="397">
        <v>48</v>
      </c>
    </row>
    <row r="41" ht="15.75" spans="1:4">
      <c r="A41" s="383">
        <v>6</v>
      </c>
      <c r="B41" s="385" t="s">
        <v>877</v>
      </c>
      <c r="C41" s="385" t="s">
        <v>878</v>
      </c>
      <c r="D41" s="397">
        <v>70</v>
      </c>
    </row>
    <row r="42" ht="15.75" spans="1:4">
      <c r="A42" s="383">
        <v>7</v>
      </c>
      <c r="B42" s="385" t="s">
        <v>879</v>
      </c>
      <c r="C42" s="385" t="s">
        <v>880</v>
      </c>
      <c r="D42" s="397">
        <v>95</v>
      </c>
    </row>
    <row r="43" ht="15.75" spans="1:4">
      <c r="A43" s="383">
        <v>8</v>
      </c>
      <c r="B43" s="385" t="s">
        <v>881</v>
      </c>
      <c r="C43" s="385" t="s">
        <v>882</v>
      </c>
      <c r="D43" s="397">
        <v>50</v>
      </c>
    </row>
    <row r="44" ht="15.75" spans="1:4">
      <c r="A44" s="383">
        <v>9</v>
      </c>
      <c r="B44" s="385" t="s">
        <v>883</v>
      </c>
      <c r="C44" s="385" t="s">
        <v>884</v>
      </c>
      <c r="D44" s="397">
        <v>42</v>
      </c>
    </row>
    <row r="45" ht="15.75" spans="1:4">
      <c r="A45" s="383">
        <v>10</v>
      </c>
      <c r="B45" s="385" t="s">
        <v>885</v>
      </c>
      <c r="C45" s="385" t="s">
        <v>886</v>
      </c>
      <c r="D45" s="397">
        <v>27</v>
      </c>
    </row>
    <row r="46" ht="15.75" spans="1:4">
      <c r="A46" s="383">
        <v>11</v>
      </c>
      <c r="B46" s="385" t="s">
        <v>887</v>
      </c>
      <c r="C46" s="385" t="s">
        <v>888</v>
      </c>
      <c r="D46" s="397">
        <v>50</v>
      </c>
    </row>
    <row r="47" ht="15.75" spans="1:4">
      <c r="A47" s="383">
        <v>12</v>
      </c>
      <c r="B47" s="385" t="s">
        <v>889</v>
      </c>
      <c r="C47" s="385" t="s">
        <v>890</v>
      </c>
      <c r="D47" s="397">
        <v>30</v>
      </c>
    </row>
    <row r="48" ht="31.5" spans="1:4">
      <c r="A48" s="383">
        <v>13</v>
      </c>
      <c r="B48" s="385" t="s">
        <v>891</v>
      </c>
      <c r="C48" s="385" t="s">
        <v>892</v>
      </c>
      <c r="D48" s="397">
        <v>65</v>
      </c>
    </row>
    <row r="49" s="361" customFormat="true" ht="15.75" spans="1:4">
      <c r="A49" s="388" t="s">
        <v>893</v>
      </c>
      <c r="B49" s="389" t="s">
        <v>894</v>
      </c>
      <c r="C49" s="390"/>
      <c r="D49" s="391">
        <f>SUM(D50:D52)</f>
        <v>202</v>
      </c>
    </row>
    <row r="50" ht="15.75" spans="1:4">
      <c r="A50" s="383">
        <v>1</v>
      </c>
      <c r="B50" s="385" t="s">
        <v>895</v>
      </c>
      <c r="C50" s="385" t="s">
        <v>896</v>
      </c>
      <c r="D50" s="397">
        <v>142</v>
      </c>
    </row>
    <row r="51" ht="15.75" spans="1:4">
      <c r="A51" s="383">
        <v>2</v>
      </c>
      <c r="B51" s="387" t="s">
        <v>897</v>
      </c>
      <c r="C51" s="385" t="s">
        <v>898</v>
      </c>
      <c r="D51" s="397">
        <v>15</v>
      </c>
    </row>
    <row r="52" ht="15.75" spans="1:4">
      <c r="A52" s="383">
        <v>3</v>
      </c>
      <c r="B52" s="385" t="s">
        <v>899</v>
      </c>
      <c r="C52" s="385" t="s">
        <v>900</v>
      </c>
      <c r="D52" s="397">
        <v>45</v>
      </c>
    </row>
    <row r="53" ht="15.75" spans="1:4">
      <c r="A53" s="388" t="s">
        <v>901</v>
      </c>
      <c r="B53" s="389" t="s">
        <v>902</v>
      </c>
      <c r="C53" s="390"/>
      <c r="D53" s="399">
        <f>SUM(D54:D63)</f>
        <v>580</v>
      </c>
    </row>
    <row r="54" s="361" customFormat="true" ht="15.75" spans="1:4">
      <c r="A54" s="383">
        <v>1</v>
      </c>
      <c r="B54" s="400" t="s">
        <v>533</v>
      </c>
      <c r="C54" s="401" t="s">
        <v>903</v>
      </c>
      <c r="D54" s="402">
        <v>35</v>
      </c>
    </row>
    <row r="55" ht="15.75" spans="1:4">
      <c r="A55" s="383">
        <v>2</v>
      </c>
      <c r="B55" s="403"/>
      <c r="C55" s="401" t="s">
        <v>904</v>
      </c>
      <c r="D55" s="402">
        <v>50</v>
      </c>
    </row>
    <row r="56" ht="15.75" spans="1:4">
      <c r="A56" s="383">
        <v>3</v>
      </c>
      <c r="B56" s="403"/>
      <c r="C56" s="401" t="s">
        <v>905</v>
      </c>
      <c r="D56" s="402">
        <v>75</v>
      </c>
    </row>
    <row r="57" ht="15.75" spans="1:4">
      <c r="A57" s="383">
        <v>4</v>
      </c>
      <c r="B57" s="403"/>
      <c r="C57" s="401" t="s">
        <v>906</v>
      </c>
      <c r="D57" s="402">
        <v>102</v>
      </c>
    </row>
    <row r="58" ht="15.75" spans="1:4">
      <c r="A58" s="383">
        <v>5</v>
      </c>
      <c r="B58" s="403"/>
      <c r="C58" s="401" t="s">
        <v>907</v>
      </c>
      <c r="D58" s="402">
        <v>35</v>
      </c>
    </row>
    <row r="59" ht="15.75" spans="1:4">
      <c r="A59" s="383">
        <v>6</v>
      </c>
      <c r="B59" s="403"/>
      <c r="C59" s="401" t="s">
        <v>908</v>
      </c>
      <c r="D59" s="402">
        <v>20</v>
      </c>
    </row>
    <row r="60" ht="15.75" spans="1:4">
      <c r="A60" s="383">
        <v>7</v>
      </c>
      <c r="B60" s="400" t="s">
        <v>687</v>
      </c>
      <c r="C60" s="401" t="s">
        <v>909</v>
      </c>
      <c r="D60" s="402">
        <v>101</v>
      </c>
    </row>
    <row r="61" ht="32.25" customHeight="true" spans="1:4">
      <c r="A61" s="383">
        <v>8</v>
      </c>
      <c r="B61" s="400" t="s">
        <v>692</v>
      </c>
      <c r="C61" s="403" t="s">
        <v>910</v>
      </c>
      <c r="D61" s="402">
        <v>62</v>
      </c>
    </row>
    <row r="62" ht="30.95" customHeight="true" spans="1:4">
      <c r="A62" s="383">
        <v>9</v>
      </c>
      <c r="B62" s="403"/>
      <c r="C62" s="400" t="s">
        <v>911</v>
      </c>
      <c r="D62" s="402">
        <v>47</v>
      </c>
    </row>
    <row r="63" ht="31.5" spans="1:4">
      <c r="A63" s="383">
        <v>10</v>
      </c>
      <c r="B63" s="400" t="s">
        <v>699</v>
      </c>
      <c r="C63" s="403" t="s">
        <v>912</v>
      </c>
      <c r="D63" s="402">
        <v>53</v>
      </c>
    </row>
    <row r="64" s="361" customFormat="true" ht="15.75" spans="1:4">
      <c r="A64" s="388" t="s">
        <v>913</v>
      </c>
      <c r="B64" s="398" t="s">
        <v>914</v>
      </c>
      <c r="C64" s="398"/>
      <c r="D64" s="391">
        <f>SUM(D65:D66)</f>
        <v>105</v>
      </c>
    </row>
    <row r="65" ht="15.75" spans="1:4">
      <c r="A65" s="383">
        <v>1</v>
      </c>
      <c r="B65" s="384" t="s">
        <v>533</v>
      </c>
      <c r="C65" s="384" t="s">
        <v>915</v>
      </c>
      <c r="D65" s="87">
        <v>65</v>
      </c>
    </row>
    <row r="66" ht="15.75" spans="1:4">
      <c r="A66" s="383">
        <v>2</v>
      </c>
      <c r="B66" s="384" t="s">
        <v>916</v>
      </c>
      <c r="C66" s="384" t="s">
        <v>917</v>
      </c>
      <c r="D66" s="87">
        <v>40</v>
      </c>
    </row>
    <row r="67" s="361" customFormat="true" ht="15.75" spans="1:4">
      <c r="A67" s="388" t="s">
        <v>918</v>
      </c>
      <c r="B67" s="398" t="s">
        <v>919</v>
      </c>
      <c r="C67" s="398"/>
      <c r="D67" s="391">
        <f>SUM(D68:D75)</f>
        <v>770</v>
      </c>
    </row>
    <row r="68" ht="15.75" spans="1:4">
      <c r="A68" s="383">
        <v>1</v>
      </c>
      <c r="B68" s="387" t="s">
        <v>533</v>
      </c>
      <c r="C68" s="387" t="s">
        <v>920</v>
      </c>
      <c r="D68" s="383">
        <v>60</v>
      </c>
    </row>
    <row r="69" ht="15.75" spans="1:4">
      <c r="A69" s="383">
        <v>2</v>
      </c>
      <c r="B69" s="387" t="s">
        <v>723</v>
      </c>
      <c r="C69" s="387" t="s">
        <v>921</v>
      </c>
      <c r="D69" s="383">
        <v>150</v>
      </c>
    </row>
    <row r="70" ht="30.95" customHeight="true" spans="1:4">
      <c r="A70" s="383">
        <v>3</v>
      </c>
      <c r="B70" s="404" t="s">
        <v>922</v>
      </c>
      <c r="C70" s="387" t="s">
        <v>923</v>
      </c>
      <c r="D70" s="383">
        <v>80</v>
      </c>
    </row>
    <row r="71" ht="15.75" spans="1:4">
      <c r="A71" s="383">
        <v>4</v>
      </c>
      <c r="B71" s="404" t="s">
        <v>735</v>
      </c>
      <c r="C71" s="387" t="s">
        <v>924</v>
      </c>
      <c r="D71" s="383">
        <v>120</v>
      </c>
    </row>
    <row r="72" ht="15.75" spans="1:4">
      <c r="A72" s="383">
        <v>5</v>
      </c>
      <c r="B72" s="404" t="s">
        <v>743</v>
      </c>
      <c r="C72" s="387" t="s">
        <v>925</v>
      </c>
      <c r="D72" s="383">
        <v>160</v>
      </c>
    </row>
    <row r="73" ht="15.75" spans="1:4">
      <c r="A73" s="383">
        <v>6</v>
      </c>
      <c r="B73" s="405" t="s">
        <v>752</v>
      </c>
      <c r="C73" s="387" t="s">
        <v>926</v>
      </c>
      <c r="D73" s="383">
        <v>80</v>
      </c>
    </row>
    <row r="74" ht="15.75" spans="1:4">
      <c r="A74" s="383">
        <v>7</v>
      </c>
      <c r="B74" s="406"/>
      <c r="C74" s="387" t="s">
        <v>927</v>
      </c>
      <c r="D74" s="383">
        <v>60</v>
      </c>
    </row>
    <row r="75" ht="15.75" spans="1:4">
      <c r="A75" s="383">
        <v>8</v>
      </c>
      <c r="B75" s="406"/>
      <c r="C75" s="387" t="s">
        <v>928</v>
      </c>
      <c r="D75" s="383">
        <v>60</v>
      </c>
    </row>
    <row r="76" s="361" customFormat="true" ht="15.75" spans="1:4">
      <c r="A76" s="388" t="s">
        <v>929</v>
      </c>
      <c r="B76" s="398" t="s">
        <v>930</v>
      </c>
      <c r="C76" s="398"/>
      <c r="D76" s="391">
        <f>SUM(D77:D78)</f>
        <v>180</v>
      </c>
    </row>
    <row r="77" ht="31.5" spans="1:4">
      <c r="A77" s="383">
        <v>1</v>
      </c>
      <c r="B77" s="407" t="s">
        <v>533</v>
      </c>
      <c r="C77" s="395" t="s">
        <v>931</v>
      </c>
      <c r="D77" s="397">
        <v>171</v>
      </c>
    </row>
    <row r="78" ht="15.75" spans="1:4">
      <c r="A78" s="383">
        <v>2</v>
      </c>
      <c r="B78" s="407"/>
      <c r="C78" s="395" t="s">
        <v>932</v>
      </c>
      <c r="D78" s="397">
        <v>9</v>
      </c>
    </row>
    <row r="79" s="361" customFormat="true" ht="15.75" spans="1:4">
      <c r="A79" s="388" t="s">
        <v>933</v>
      </c>
      <c r="B79" s="398" t="s">
        <v>934</v>
      </c>
      <c r="C79" s="398"/>
      <c r="D79" s="391">
        <f>SUM(D80:D81)</f>
        <v>40</v>
      </c>
    </row>
    <row r="80" ht="15.75" spans="1:4">
      <c r="A80" s="383">
        <v>1</v>
      </c>
      <c r="B80" s="407" t="s">
        <v>533</v>
      </c>
      <c r="C80" s="395" t="s">
        <v>935</v>
      </c>
      <c r="D80" s="397">
        <v>28</v>
      </c>
    </row>
    <row r="81" ht="15.75" spans="1:4">
      <c r="A81" s="383">
        <v>2</v>
      </c>
      <c r="B81" s="407"/>
      <c r="C81" s="395" t="s">
        <v>936</v>
      </c>
      <c r="D81" s="397">
        <v>12</v>
      </c>
    </row>
    <row r="82" s="361" customFormat="true" ht="15.75" spans="1:4">
      <c r="A82" s="388" t="s">
        <v>937</v>
      </c>
      <c r="B82" s="398" t="s">
        <v>938</v>
      </c>
      <c r="C82" s="398"/>
      <c r="D82" s="391">
        <f>D83</f>
        <v>67</v>
      </c>
    </row>
    <row r="83" ht="15.75" spans="1:4">
      <c r="A83" s="383">
        <v>1</v>
      </c>
      <c r="B83" s="408" t="s">
        <v>939</v>
      </c>
      <c r="C83" s="408" t="s">
        <v>935</v>
      </c>
      <c r="D83" s="397">
        <v>67</v>
      </c>
    </row>
    <row r="84" s="361" customFormat="true" ht="15.75" spans="1:4">
      <c r="A84" s="388" t="s">
        <v>940</v>
      </c>
      <c r="B84" s="398" t="s">
        <v>941</v>
      </c>
      <c r="C84" s="398"/>
      <c r="D84" s="391">
        <f>SUM(D85:D90)</f>
        <v>141</v>
      </c>
    </row>
    <row r="85" ht="15.75" spans="1:4">
      <c r="A85" s="383">
        <v>1</v>
      </c>
      <c r="B85" s="395" t="s">
        <v>533</v>
      </c>
      <c r="C85" s="385" t="s">
        <v>942</v>
      </c>
      <c r="D85" s="397">
        <v>20</v>
      </c>
    </row>
    <row r="86" ht="15.75" spans="1:4">
      <c r="A86" s="383">
        <v>2</v>
      </c>
      <c r="B86" s="396"/>
      <c r="C86" s="385" t="s">
        <v>943</v>
      </c>
      <c r="D86" s="397">
        <v>50</v>
      </c>
    </row>
    <row r="87" ht="15.75" spans="1:4">
      <c r="A87" s="383">
        <v>3</v>
      </c>
      <c r="B87" s="396"/>
      <c r="C87" s="387" t="s">
        <v>944</v>
      </c>
      <c r="D87" s="397">
        <v>21</v>
      </c>
    </row>
    <row r="88" ht="33" customHeight="true" spans="1:4">
      <c r="A88" s="383">
        <v>4</v>
      </c>
      <c r="B88" s="387" t="s">
        <v>783</v>
      </c>
      <c r="C88" s="387" t="s">
        <v>945</v>
      </c>
      <c r="D88" s="397">
        <v>18</v>
      </c>
    </row>
    <row r="89" ht="31.5" spans="1:4">
      <c r="A89" s="383">
        <v>5</v>
      </c>
      <c r="B89" s="387" t="s">
        <v>946</v>
      </c>
      <c r="C89" s="387" t="s">
        <v>947</v>
      </c>
      <c r="D89" s="397">
        <v>2</v>
      </c>
    </row>
    <row r="90" ht="31.5" customHeight="true" spans="1:4">
      <c r="A90" s="383">
        <v>6</v>
      </c>
      <c r="B90" s="387" t="s">
        <v>948</v>
      </c>
      <c r="C90" s="385" t="s">
        <v>949</v>
      </c>
      <c r="D90" s="397">
        <v>30</v>
      </c>
    </row>
    <row r="91" ht="15.75" spans="1:4">
      <c r="A91" s="388" t="s">
        <v>574</v>
      </c>
      <c r="B91" s="409" t="s">
        <v>950</v>
      </c>
      <c r="C91" s="409"/>
      <c r="D91" s="234">
        <f>D92</f>
        <v>400</v>
      </c>
    </row>
    <row r="92" ht="15.75" spans="1:4">
      <c r="A92" s="383">
        <v>1</v>
      </c>
      <c r="B92" s="409"/>
      <c r="C92" s="410" t="s">
        <v>951</v>
      </c>
      <c r="D92" s="397">
        <v>400</v>
      </c>
    </row>
    <row r="93" ht="15.75" spans="1:4">
      <c r="A93" s="388" t="s">
        <v>601</v>
      </c>
      <c r="B93" s="409" t="s">
        <v>952</v>
      </c>
      <c r="C93" s="411"/>
      <c r="D93" s="234">
        <f>D94</f>
        <v>4</v>
      </c>
    </row>
    <row r="94" ht="15.75" spans="1:4">
      <c r="A94" s="383">
        <v>1</v>
      </c>
      <c r="B94" s="411"/>
      <c r="C94" s="410" t="s">
        <v>953</v>
      </c>
      <c r="D94" s="397">
        <v>4</v>
      </c>
    </row>
  </sheetData>
  <customSheetViews>
    <customSheetView guid="{40546AE0-6B6D-4AC1-BF36-7BDCA8DD176C}" scale="130" topLeftCell="A4">
      <selection activeCell="D67" sqref="D67"/>
      <pageMargins left="0.708661417322835" right="0.708661417322835" top="0.748031496062992" bottom="0.748031496062992" header="0.31496062992126" footer="0.31496062992126"/>
      <printOptions horizontalCentered="true"/>
      <pageSetup paperSize="9" orientation="portrait"/>
      <headerFooter/>
    </customSheetView>
  </customSheetViews>
  <mergeCells count="25">
    <mergeCell ref="A1:B1"/>
    <mergeCell ref="A2:D2"/>
    <mergeCell ref="C3:D3"/>
    <mergeCell ref="B5:C5"/>
    <mergeCell ref="B6:C6"/>
    <mergeCell ref="B7:C7"/>
    <mergeCell ref="B17:C17"/>
    <mergeCell ref="B28:C28"/>
    <mergeCell ref="B35:C35"/>
    <mergeCell ref="B49:C49"/>
    <mergeCell ref="B53:C53"/>
    <mergeCell ref="B64:C64"/>
    <mergeCell ref="B67:C67"/>
    <mergeCell ref="B76:C76"/>
    <mergeCell ref="B79:C79"/>
    <mergeCell ref="B82:C82"/>
    <mergeCell ref="B84:C84"/>
    <mergeCell ref="B29:B30"/>
    <mergeCell ref="B36:B40"/>
    <mergeCell ref="B54:B59"/>
    <mergeCell ref="B61:B62"/>
    <mergeCell ref="B73:B75"/>
    <mergeCell ref="B77:B78"/>
    <mergeCell ref="B80:B81"/>
    <mergeCell ref="B85:B87"/>
  </mergeCells>
  <printOptions horizontalCentered="true"/>
  <pageMargins left="0.708661417322835" right="0.708661417322835" top="0.748031496062992" bottom="0.748031496062992" header="0.31496062992126" footer="0.31496062992126"/>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3"/>
  <sheetViews>
    <sheetView view="pageBreakPreview" zoomScaleNormal="120" zoomScaleSheetLayoutView="100" workbookViewId="0">
      <selection activeCell="B84" sqref="B84"/>
    </sheetView>
  </sheetViews>
  <sheetFormatPr defaultColWidth="10.875" defaultRowHeight="14.25" outlineLevelCol="6"/>
  <cols>
    <col min="1" max="1" width="6.625" style="337" customWidth="true"/>
    <col min="2" max="2" width="66.125" style="337" customWidth="true"/>
    <col min="3" max="3" width="8.125" style="336" customWidth="true"/>
    <col min="4" max="4" width="10.375" style="337" customWidth="true"/>
    <col min="5" max="5" width="11.5" style="337" customWidth="true"/>
    <col min="6" max="6" width="12.75" style="337" customWidth="true"/>
    <col min="7" max="7" width="12.125" style="337" customWidth="true"/>
    <col min="8" max="16384" width="10.875" style="337"/>
  </cols>
  <sheetData>
    <row r="1" s="177" customFormat="true" ht="13.5" spans="1:3">
      <c r="A1" s="338" t="s">
        <v>954</v>
      </c>
      <c r="B1" s="338"/>
      <c r="C1" s="339"/>
    </row>
    <row r="2" s="177" customFormat="true" ht="28.5" customHeight="true" spans="1:7">
      <c r="A2" s="340" t="s">
        <v>955</v>
      </c>
      <c r="B2" s="340"/>
      <c r="C2" s="340"/>
      <c r="D2" s="340"/>
      <c r="E2" s="340"/>
      <c r="F2" s="340"/>
      <c r="G2" s="340"/>
    </row>
    <row r="3" s="177" customFormat="true" ht="13.5" spans="1:7">
      <c r="A3" s="341"/>
      <c r="B3" s="341"/>
      <c r="C3" s="342"/>
      <c r="D3" s="341"/>
      <c r="E3" s="341"/>
      <c r="F3" s="341"/>
      <c r="G3" s="358" t="s">
        <v>956</v>
      </c>
    </row>
    <row r="4" s="334" customFormat="true" ht="15" customHeight="true" spans="1:7">
      <c r="A4" s="343" t="s">
        <v>957</v>
      </c>
      <c r="B4" s="343" t="s">
        <v>958</v>
      </c>
      <c r="C4" s="344" t="s">
        <v>529</v>
      </c>
      <c r="D4" s="345" t="s">
        <v>959</v>
      </c>
      <c r="E4" s="345"/>
      <c r="F4" s="345" t="s">
        <v>960</v>
      </c>
      <c r="G4" s="345" t="s">
        <v>961</v>
      </c>
    </row>
    <row r="5" s="334" customFormat="true" ht="15" customHeight="true" spans="1:7">
      <c r="A5" s="343"/>
      <c r="B5" s="343"/>
      <c r="C5" s="345"/>
      <c r="D5" s="345" t="s">
        <v>962</v>
      </c>
      <c r="E5" s="345" t="s">
        <v>963</v>
      </c>
      <c r="F5" s="345"/>
      <c r="G5" s="345"/>
    </row>
    <row r="6" s="334" customFormat="true" ht="15" customHeight="true" spans="1:7">
      <c r="A6" s="346" t="s">
        <v>415</v>
      </c>
      <c r="B6" s="346"/>
      <c r="C6" s="346">
        <f>SUM(D6:G6)</f>
        <v>4000</v>
      </c>
      <c r="D6" s="346">
        <f>SUM(D12,D19,D23,D30,D34,D39,D43,D48,D53,D58,D63,D70,D77,D83,D85,D88,D91,D94,D97,D100,D103)</f>
        <v>1377</v>
      </c>
      <c r="E6" s="346">
        <f t="shared" ref="E6:G6" si="0">SUM(E12,E19,E23,E30,E34,E39,E43,E48,E53,E58,E63,E70,E77,E83,E85,E88,E91,E94,E97,E100,E103)</f>
        <v>1806.8</v>
      </c>
      <c r="F6" s="346">
        <f t="shared" si="0"/>
        <v>768</v>
      </c>
      <c r="G6" s="346">
        <f t="shared" si="0"/>
        <v>48.2</v>
      </c>
    </row>
    <row r="7" s="334" customFormat="true" ht="13.5" spans="1:7">
      <c r="A7" s="347" t="s">
        <v>964</v>
      </c>
      <c r="B7" s="348" t="s">
        <v>965</v>
      </c>
      <c r="C7" s="349">
        <f>SUM(D7:G7)</f>
        <v>160</v>
      </c>
      <c r="D7" s="350">
        <v>160</v>
      </c>
      <c r="E7" s="350"/>
      <c r="F7" s="350"/>
      <c r="G7" s="350"/>
    </row>
    <row r="8" s="334" customFormat="true" ht="13.5" spans="1:7">
      <c r="A8" s="350"/>
      <c r="B8" s="348" t="s">
        <v>966</v>
      </c>
      <c r="C8" s="349">
        <f t="shared" ref="C8:C71" si="1">SUM(D8:G8)</f>
        <v>18</v>
      </c>
      <c r="D8" s="350"/>
      <c r="E8" s="350"/>
      <c r="F8" s="350">
        <v>18</v>
      </c>
      <c r="G8" s="350"/>
    </row>
    <row r="9" s="334" customFormat="true" ht="13.5" spans="1:7">
      <c r="A9" s="350"/>
      <c r="B9" s="348" t="s">
        <v>967</v>
      </c>
      <c r="C9" s="349">
        <f t="shared" si="1"/>
        <v>266</v>
      </c>
      <c r="D9" s="350"/>
      <c r="E9" s="350"/>
      <c r="F9" s="350">
        <v>266</v>
      </c>
      <c r="G9" s="350"/>
    </row>
    <row r="10" s="334" customFormat="true" ht="13.5" spans="1:7">
      <c r="A10" s="350"/>
      <c r="B10" s="348" t="s">
        <v>968</v>
      </c>
      <c r="C10" s="349">
        <f t="shared" si="1"/>
        <v>26.2</v>
      </c>
      <c r="D10" s="350"/>
      <c r="E10" s="350"/>
      <c r="F10" s="350"/>
      <c r="G10" s="350">
        <v>26.2</v>
      </c>
    </row>
    <row r="11" s="334" customFormat="true" ht="13.5" spans="1:7">
      <c r="A11" s="350"/>
      <c r="B11" s="348" t="s">
        <v>969</v>
      </c>
      <c r="C11" s="349">
        <f t="shared" si="1"/>
        <v>61</v>
      </c>
      <c r="D11" s="350"/>
      <c r="E11" s="350"/>
      <c r="F11" s="350">
        <v>61</v>
      </c>
      <c r="G11" s="350"/>
    </row>
    <row r="12" s="335" customFormat="true" ht="13.5" spans="1:7">
      <c r="A12" s="350"/>
      <c r="B12" s="351" t="s">
        <v>970</v>
      </c>
      <c r="C12" s="352">
        <f t="shared" si="1"/>
        <v>531.2</v>
      </c>
      <c r="D12" s="353">
        <f>SUM(D7:D11)</f>
        <v>160</v>
      </c>
      <c r="E12" s="353"/>
      <c r="F12" s="353">
        <f>SUM(F7:F11)</f>
        <v>345</v>
      </c>
      <c r="G12" s="353">
        <f>SUM(G7:G11)</f>
        <v>26.2</v>
      </c>
    </row>
    <row r="13" s="334" customFormat="true" ht="27" spans="1:7">
      <c r="A13" s="347" t="s">
        <v>971</v>
      </c>
      <c r="B13" s="348" t="s">
        <v>972</v>
      </c>
      <c r="C13" s="349">
        <f t="shared" si="1"/>
        <v>68</v>
      </c>
      <c r="D13" s="350">
        <v>68</v>
      </c>
      <c r="E13" s="359"/>
      <c r="F13" s="350"/>
      <c r="G13" s="350"/>
    </row>
    <row r="14" s="334" customFormat="true" ht="13.5" spans="1:7">
      <c r="A14" s="350"/>
      <c r="B14" s="348" t="s">
        <v>973</v>
      </c>
      <c r="C14" s="349">
        <f t="shared" si="1"/>
        <v>99</v>
      </c>
      <c r="D14" s="350"/>
      <c r="E14" s="350"/>
      <c r="F14" s="350">
        <v>99</v>
      </c>
      <c r="G14" s="350"/>
    </row>
    <row r="15" s="334" customFormat="true" ht="13.5" spans="1:7">
      <c r="A15" s="350"/>
      <c r="B15" s="348" t="s">
        <v>974</v>
      </c>
      <c r="C15" s="349">
        <f t="shared" si="1"/>
        <v>26</v>
      </c>
      <c r="D15" s="353"/>
      <c r="E15" s="350">
        <v>26</v>
      </c>
      <c r="F15" s="353"/>
      <c r="G15" s="353"/>
    </row>
    <row r="16" s="334" customFormat="true" ht="13.5" spans="1:7">
      <c r="A16" s="350"/>
      <c r="B16" s="348" t="s">
        <v>975</v>
      </c>
      <c r="C16" s="349">
        <f t="shared" si="1"/>
        <v>200</v>
      </c>
      <c r="D16" s="353"/>
      <c r="E16" s="350">
        <v>200</v>
      </c>
      <c r="F16" s="353"/>
      <c r="G16" s="353"/>
    </row>
    <row r="17" s="334" customFormat="true" ht="13.5" spans="1:7">
      <c r="A17" s="350"/>
      <c r="B17" s="348" t="s">
        <v>976</v>
      </c>
      <c r="C17" s="349">
        <f t="shared" si="1"/>
        <v>40</v>
      </c>
      <c r="D17" s="353"/>
      <c r="E17" s="350">
        <v>40</v>
      </c>
      <c r="F17" s="353"/>
      <c r="G17" s="353"/>
    </row>
    <row r="18" ht="13.5" spans="1:7">
      <c r="A18" s="350"/>
      <c r="B18" s="348" t="s">
        <v>977</v>
      </c>
      <c r="C18" s="349">
        <f t="shared" si="1"/>
        <v>120</v>
      </c>
      <c r="D18" s="353"/>
      <c r="E18" s="350">
        <v>120</v>
      </c>
      <c r="F18" s="353"/>
      <c r="G18" s="353"/>
    </row>
    <row r="19" s="336" customFormat="true" spans="1:7">
      <c r="A19" s="350"/>
      <c r="B19" s="351" t="s">
        <v>970</v>
      </c>
      <c r="C19" s="352">
        <f t="shared" si="1"/>
        <v>553</v>
      </c>
      <c r="D19" s="353">
        <f>SUM(D13:D14)</f>
        <v>68</v>
      </c>
      <c r="E19" s="353">
        <f>SUM(E13:E18)</f>
        <v>386</v>
      </c>
      <c r="F19" s="353">
        <f>SUM(F13:F14)</f>
        <v>99</v>
      </c>
      <c r="G19" s="353"/>
    </row>
    <row r="20" ht="26.25" spans="1:7">
      <c r="A20" s="347" t="s">
        <v>978</v>
      </c>
      <c r="B20" s="348" t="s">
        <v>979</v>
      </c>
      <c r="C20" s="349">
        <f t="shared" si="1"/>
        <v>67</v>
      </c>
      <c r="D20" s="350">
        <v>67</v>
      </c>
      <c r="E20" s="359"/>
      <c r="F20" s="350"/>
      <c r="G20" s="350"/>
    </row>
    <row r="21" ht="13.5" spans="1:7">
      <c r="A21" s="350"/>
      <c r="B21" s="348" t="s">
        <v>980</v>
      </c>
      <c r="C21" s="349">
        <f t="shared" si="1"/>
        <v>13</v>
      </c>
      <c r="D21" s="350"/>
      <c r="E21" s="350"/>
      <c r="F21" s="350">
        <v>13</v>
      </c>
      <c r="G21" s="350"/>
    </row>
    <row r="22" ht="13.5" spans="1:7">
      <c r="A22" s="350"/>
      <c r="B22" s="348" t="s">
        <v>981</v>
      </c>
      <c r="C22" s="349">
        <f t="shared" si="1"/>
        <v>109</v>
      </c>
      <c r="D22" s="353"/>
      <c r="E22" s="350">
        <v>109</v>
      </c>
      <c r="F22" s="353"/>
      <c r="G22" s="353"/>
    </row>
    <row r="23" s="336" customFormat="true" spans="1:7">
      <c r="A23" s="350"/>
      <c r="B23" s="351" t="s">
        <v>970</v>
      </c>
      <c r="C23" s="352">
        <f t="shared" si="1"/>
        <v>189</v>
      </c>
      <c r="D23" s="353">
        <f>SUM(D20:D21)</f>
        <v>67</v>
      </c>
      <c r="E23" s="353">
        <f>SUM(E20:E22)</f>
        <v>109</v>
      </c>
      <c r="F23" s="353">
        <f>SUM(F20:F21)</f>
        <v>13</v>
      </c>
      <c r="G23" s="353"/>
    </row>
    <row r="24" ht="26.25" spans="1:7">
      <c r="A24" s="347" t="s">
        <v>982</v>
      </c>
      <c r="B24" s="348" t="s">
        <v>983</v>
      </c>
      <c r="C24" s="349">
        <f t="shared" si="1"/>
        <v>151</v>
      </c>
      <c r="D24" s="350">
        <v>151</v>
      </c>
      <c r="E24" s="359"/>
      <c r="F24" s="350"/>
      <c r="G24" s="350"/>
    </row>
    <row r="25" ht="13.5" spans="1:7">
      <c r="A25" s="347"/>
      <c r="B25" s="348" t="s">
        <v>984</v>
      </c>
      <c r="C25" s="349">
        <f t="shared" si="1"/>
        <v>72</v>
      </c>
      <c r="D25" s="350"/>
      <c r="E25" s="350"/>
      <c r="F25" s="350">
        <v>72</v>
      </c>
      <c r="G25" s="350"/>
    </row>
    <row r="26" ht="13.5" spans="1:7">
      <c r="A26" s="347"/>
      <c r="B26" s="348" t="s">
        <v>985</v>
      </c>
      <c r="C26" s="349">
        <f t="shared" si="1"/>
        <v>70</v>
      </c>
      <c r="D26" s="350"/>
      <c r="E26" s="350">
        <v>70</v>
      </c>
      <c r="F26" s="350"/>
      <c r="G26" s="350"/>
    </row>
    <row r="27" ht="13.5" spans="1:7">
      <c r="A27" s="347"/>
      <c r="B27" s="348" t="s">
        <v>986</v>
      </c>
      <c r="C27" s="349">
        <f t="shared" si="1"/>
        <v>100</v>
      </c>
      <c r="D27" s="350"/>
      <c r="E27" s="350">
        <v>100</v>
      </c>
      <c r="F27" s="350"/>
      <c r="G27" s="350"/>
    </row>
    <row r="28" ht="13.5" spans="1:7">
      <c r="A28" s="347"/>
      <c r="B28" s="348" t="s">
        <v>987</v>
      </c>
      <c r="C28" s="349">
        <f t="shared" si="1"/>
        <v>53</v>
      </c>
      <c r="D28" s="350"/>
      <c r="E28" s="350">
        <v>53</v>
      </c>
      <c r="F28" s="350"/>
      <c r="G28" s="350"/>
    </row>
    <row r="29" ht="13.5" spans="1:7">
      <c r="A29" s="347"/>
      <c r="B29" s="348" t="s">
        <v>988</v>
      </c>
      <c r="C29" s="349">
        <f t="shared" si="1"/>
        <v>85</v>
      </c>
      <c r="D29" s="350"/>
      <c r="E29" s="350">
        <v>85</v>
      </c>
      <c r="F29" s="350"/>
      <c r="G29" s="350"/>
    </row>
    <row r="30" s="336" customFormat="true" spans="1:7">
      <c r="A30" s="347"/>
      <c r="B30" s="351" t="s">
        <v>970</v>
      </c>
      <c r="C30" s="352">
        <f t="shared" si="1"/>
        <v>531</v>
      </c>
      <c r="D30" s="353">
        <f>SUM(D24:D29)</f>
        <v>151</v>
      </c>
      <c r="E30" s="353">
        <f>SUM(E26:E29)</f>
        <v>308</v>
      </c>
      <c r="F30" s="353">
        <f>SUM(F24:F28)</f>
        <v>72</v>
      </c>
      <c r="G30" s="353"/>
    </row>
    <row r="31" ht="26.25" spans="1:7">
      <c r="A31" s="347" t="s">
        <v>989</v>
      </c>
      <c r="B31" s="348" t="s">
        <v>990</v>
      </c>
      <c r="C31" s="349">
        <f t="shared" si="1"/>
        <v>65</v>
      </c>
      <c r="D31" s="350">
        <v>65</v>
      </c>
      <c r="E31" s="359"/>
      <c r="F31" s="350"/>
      <c r="G31" s="350"/>
    </row>
    <row r="32" ht="13.5" spans="1:7">
      <c r="A32" s="350"/>
      <c r="B32" s="348" t="s">
        <v>991</v>
      </c>
      <c r="C32" s="349">
        <f t="shared" si="1"/>
        <v>16</v>
      </c>
      <c r="D32" s="350"/>
      <c r="E32" s="350"/>
      <c r="F32" s="350">
        <v>16</v>
      </c>
      <c r="G32" s="350"/>
    </row>
    <row r="33" ht="13.5" spans="1:7">
      <c r="A33" s="350"/>
      <c r="B33" s="348" t="s">
        <v>992</v>
      </c>
      <c r="C33" s="349">
        <f t="shared" si="1"/>
        <v>58</v>
      </c>
      <c r="D33" s="350"/>
      <c r="E33" s="350">
        <v>58</v>
      </c>
      <c r="F33" s="353"/>
      <c r="G33" s="353"/>
    </row>
    <row r="34" s="336" customFormat="true" spans="1:7">
      <c r="A34" s="350"/>
      <c r="B34" s="351" t="s">
        <v>970</v>
      </c>
      <c r="C34" s="352">
        <f t="shared" si="1"/>
        <v>139</v>
      </c>
      <c r="D34" s="353">
        <f>SUM(D31:D32)</f>
        <v>65</v>
      </c>
      <c r="E34" s="353">
        <f>E33</f>
        <v>58</v>
      </c>
      <c r="F34" s="353">
        <f>SUM(F31:F32)</f>
        <v>16</v>
      </c>
      <c r="G34" s="353"/>
    </row>
    <row r="35" ht="26.25" spans="1:7">
      <c r="A35" s="347" t="s">
        <v>993</v>
      </c>
      <c r="B35" s="348" t="s">
        <v>994</v>
      </c>
      <c r="C35" s="349">
        <f t="shared" si="1"/>
        <v>85</v>
      </c>
      <c r="D35" s="350">
        <v>85</v>
      </c>
      <c r="E35" s="359"/>
      <c r="F35" s="350"/>
      <c r="G35" s="350"/>
    </row>
    <row r="36" ht="13.5" spans="1:7">
      <c r="A36" s="350"/>
      <c r="B36" s="348" t="s">
        <v>995</v>
      </c>
      <c r="C36" s="349">
        <f t="shared" si="1"/>
        <v>10</v>
      </c>
      <c r="D36" s="350"/>
      <c r="E36" s="350"/>
      <c r="F36" s="350">
        <v>10</v>
      </c>
      <c r="G36" s="350"/>
    </row>
    <row r="37" ht="13.5" spans="1:7">
      <c r="A37" s="350"/>
      <c r="B37" s="348" t="s">
        <v>996</v>
      </c>
      <c r="C37" s="349">
        <f t="shared" si="1"/>
        <v>70</v>
      </c>
      <c r="D37" s="350"/>
      <c r="E37" s="350">
        <v>70</v>
      </c>
      <c r="F37" s="350"/>
      <c r="G37" s="350"/>
    </row>
    <row r="38" ht="13.5" spans="1:7">
      <c r="A38" s="350"/>
      <c r="B38" s="348" t="s">
        <v>997</v>
      </c>
      <c r="C38" s="349">
        <f t="shared" si="1"/>
        <v>40</v>
      </c>
      <c r="D38" s="350"/>
      <c r="E38" s="350">
        <v>40</v>
      </c>
      <c r="F38" s="350"/>
      <c r="G38" s="350"/>
    </row>
    <row r="39" s="336" customFormat="true" spans="1:7">
      <c r="A39" s="350"/>
      <c r="B39" s="351" t="s">
        <v>970</v>
      </c>
      <c r="C39" s="352">
        <f t="shared" si="1"/>
        <v>205</v>
      </c>
      <c r="D39" s="353">
        <f>SUM(D35:D38)</f>
        <v>85</v>
      </c>
      <c r="E39" s="353">
        <f>SUM(E37:E38)</f>
        <v>110</v>
      </c>
      <c r="F39" s="353">
        <f>SUM(F35:F38)</f>
        <v>10</v>
      </c>
      <c r="G39" s="353"/>
    </row>
    <row r="40" ht="26.25" spans="1:7">
      <c r="A40" s="347" t="s">
        <v>998</v>
      </c>
      <c r="B40" s="348" t="s">
        <v>999</v>
      </c>
      <c r="C40" s="349">
        <f t="shared" si="1"/>
        <v>66</v>
      </c>
      <c r="D40" s="350">
        <v>66</v>
      </c>
      <c r="E40" s="359"/>
      <c r="F40" s="350"/>
      <c r="G40" s="350"/>
    </row>
    <row r="41" ht="13.5" spans="1:7">
      <c r="A41" s="350"/>
      <c r="B41" s="348" t="s">
        <v>1000</v>
      </c>
      <c r="C41" s="349">
        <f t="shared" si="1"/>
        <v>10</v>
      </c>
      <c r="D41" s="350"/>
      <c r="E41" s="350"/>
      <c r="F41" s="350">
        <v>10</v>
      </c>
      <c r="G41" s="350"/>
    </row>
    <row r="42" ht="13.5" spans="1:7">
      <c r="A42" s="350"/>
      <c r="B42" s="348" t="s">
        <v>1001</v>
      </c>
      <c r="C42" s="349">
        <f t="shared" si="1"/>
        <v>25.8</v>
      </c>
      <c r="D42" s="350"/>
      <c r="E42" s="350">
        <v>25.8</v>
      </c>
      <c r="F42" s="350"/>
      <c r="G42" s="350"/>
    </row>
    <row r="43" s="336" customFormat="true" spans="1:7">
      <c r="A43" s="350"/>
      <c r="B43" s="351" t="s">
        <v>970</v>
      </c>
      <c r="C43" s="352">
        <f t="shared" si="1"/>
        <v>101.8</v>
      </c>
      <c r="D43" s="353">
        <f>SUM(D40:D42)</f>
        <v>66</v>
      </c>
      <c r="E43" s="353">
        <f>SUM(E42:E42)</f>
        <v>25.8</v>
      </c>
      <c r="F43" s="353">
        <f>SUM(F40:F42)</f>
        <v>10</v>
      </c>
      <c r="G43" s="353"/>
    </row>
    <row r="44" ht="26.25" spans="1:7">
      <c r="A44" s="347" t="s">
        <v>1002</v>
      </c>
      <c r="B44" s="348" t="s">
        <v>1003</v>
      </c>
      <c r="C44" s="349">
        <f t="shared" si="1"/>
        <v>76</v>
      </c>
      <c r="D44" s="350">
        <v>76</v>
      </c>
      <c r="E44" s="359"/>
      <c r="F44" s="350"/>
      <c r="G44" s="350"/>
    </row>
    <row r="45" ht="13.5" spans="1:7">
      <c r="A45" s="350"/>
      <c r="B45" s="348" t="s">
        <v>1004</v>
      </c>
      <c r="C45" s="349">
        <f t="shared" si="1"/>
        <v>17</v>
      </c>
      <c r="D45" s="350"/>
      <c r="E45" s="350"/>
      <c r="F45" s="350">
        <v>17</v>
      </c>
      <c r="G45" s="350"/>
    </row>
    <row r="46" ht="13.5" spans="1:7">
      <c r="A46" s="350"/>
      <c r="B46" s="348" t="s">
        <v>1005</v>
      </c>
      <c r="C46" s="349">
        <f t="shared" si="1"/>
        <v>4</v>
      </c>
      <c r="D46" s="350"/>
      <c r="E46" s="350"/>
      <c r="F46" s="350"/>
      <c r="G46" s="350">
        <v>4</v>
      </c>
    </row>
    <row r="47" ht="13.5" spans="1:7">
      <c r="A47" s="350"/>
      <c r="B47" s="348" t="s">
        <v>1006</v>
      </c>
      <c r="C47" s="349">
        <f t="shared" si="1"/>
        <v>30</v>
      </c>
      <c r="D47" s="350"/>
      <c r="E47" s="350">
        <v>30</v>
      </c>
      <c r="F47" s="350"/>
      <c r="G47" s="350"/>
    </row>
    <row r="48" s="336" customFormat="true" spans="1:7">
      <c r="A48" s="350"/>
      <c r="B48" s="351" t="s">
        <v>970</v>
      </c>
      <c r="C48" s="352">
        <f t="shared" si="1"/>
        <v>127</v>
      </c>
      <c r="D48" s="353">
        <f>SUM(D44:D47)</f>
        <v>76</v>
      </c>
      <c r="E48" s="353">
        <f>SUM(E47:E47)</f>
        <v>30</v>
      </c>
      <c r="F48" s="353">
        <f>SUM(F44:F47)</f>
        <v>17</v>
      </c>
      <c r="G48" s="353">
        <v>4</v>
      </c>
    </row>
    <row r="49" ht="26.25" spans="1:7">
      <c r="A49" s="354" t="s">
        <v>1007</v>
      </c>
      <c r="B49" s="348" t="s">
        <v>1008</v>
      </c>
      <c r="C49" s="349">
        <f t="shared" si="1"/>
        <v>64</v>
      </c>
      <c r="D49" s="350">
        <v>64</v>
      </c>
      <c r="E49" s="359"/>
      <c r="F49" s="350"/>
      <c r="G49" s="350"/>
    </row>
    <row r="50" ht="13.5" spans="1:7">
      <c r="A50" s="355"/>
      <c r="B50" s="348" t="s">
        <v>1009</v>
      </c>
      <c r="C50" s="349">
        <f t="shared" si="1"/>
        <v>15</v>
      </c>
      <c r="D50" s="350"/>
      <c r="E50" s="350"/>
      <c r="F50" s="350">
        <v>15</v>
      </c>
      <c r="G50" s="350"/>
    </row>
    <row r="51" ht="13.5" spans="1:7">
      <c r="A51" s="355"/>
      <c r="B51" s="348" t="s">
        <v>1010</v>
      </c>
      <c r="C51" s="349">
        <f t="shared" si="1"/>
        <v>40</v>
      </c>
      <c r="D51" s="350"/>
      <c r="E51" s="350">
        <v>40</v>
      </c>
      <c r="F51" s="350"/>
      <c r="G51" s="350"/>
    </row>
    <row r="52" ht="13.5" spans="1:7">
      <c r="A52" s="355"/>
      <c r="B52" s="348" t="s">
        <v>1011</v>
      </c>
      <c r="C52" s="349">
        <f t="shared" si="1"/>
        <v>46</v>
      </c>
      <c r="D52" s="350"/>
      <c r="E52" s="350">
        <v>46</v>
      </c>
      <c r="F52" s="350"/>
      <c r="G52" s="350"/>
    </row>
    <row r="53" s="336" customFormat="true" spans="1:7">
      <c r="A53" s="356"/>
      <c r="B53" s="351" t="s">
        <v>970</v>
      </c>
      <c r="C53" s="352">
        <f t="shared" si="1"/>
        <v>165</v>
      </c>
      <c r="D53" s="353">
        <f>SUM(D49:D52)</f>
        <v>64</v>
      </c>
      <c r="E53" s="353">
        <f>SUM(E51:E52)</f>
        <v>86</v>
      </c>
      <c r="F53" s="353">
        <f>SUM(F49:F52)</f>
        <v>15</v>
      </c>
      <c r="G53" s="353"/>
    </row>
    <row r="54" ht="27" spans="1:7">
      <c r="A54" s="347" t="s">
        <v>1012</v>
      </c>
      <c r="B54" s="348" t="s">
        <v>1013</v>
      </c>
      <c r="C54" s="349">
        <f t="shared" si="1"/>
        <v>128</v>
      </c>
      <c r="D54" s="350">
        <v>128</v>
      </c>
      <c r="E54" s="359"/>
      <c r="F54" s="350"/>
      <c r="G54" s="350"/>
    </row>
    <row r="55" ht="13.5" spans="1:7">
      <c r="A55" s="350"/>
      <c r="B55" s="357" t="s">
        <v>1014</v>
      </c>
      <c r="C55" s="349">
        <f t="shared" si="1"/>
        <v>26</v>
      </c>
      <c r="D55" s="350"/>
      <c r="E55" s="350"/>
      <c r="F55" s="350">
        <v>26</v>
      </c>
      <c r="G55" s="350"/>
    </row>
    <row r="56" ht="13.5" spans="1:7">
      <c r="A56" s="350"/>
      <c r="B56" s="348" t="s">
        <v>1015</v>
      </c>
      <c r="C56" s="349">
        <f t="shared" si="1"/>
        <v>59</v>
      </c>
      <c r="D56" s="350"/>
      <c r="E56" s="350">
        <v>59</v>
      </c>
      <c r="F56" s="350"/>
      <c r="G56" s="350"/>
    </row>
    <row r="57" ht="13.5" spans="1:7">
      <c r="A57" s="350"/>
      <c r="B57" s="348" t="s">
        <v>1016</v>
      </c>
      <c r="C57" s="349">
        <f t="shared" si="1"/>
        <v>37</v>
      </c>
      <c r="D57" s="350"/>
      <c r="E57" s="350">
        <v>37</v>
      </c>
      <c r="F57" s="350"/>
      <c r="G57" s="350"/>
    </row>
    <row r="58" s="336" customFormat="true" spans="1:7">
      <c r="A58" s="350"/>
      <c r="B58" s="351" t="s">
        <v>970</v>
      </c>
      <c r="C58" s="352">
        <f t="shared" si="1"/>
        <v>250</v>
      </c>
      <c r="D58" s="353">
        <f>SUM(D54:D57)</f>
        <v>128</v>
      </c>
      <c r="E58" s="353">
        <f>SUM(E56:E57)</f>
        <v>96</v>
      </c>
      <c r="F58" s="353">
        <f>SUM(F54:F57)</f>
        <v>26</v>
      </c>
      <c r="G58" s="353"/>
    </row>
    <row r="59" ht="26.25" spans="1:7">
      <c r="A59" s="347" t="s">
        <v>1017</v>
      </c>
      <c r="B59" s="348" t="s">
        <v>1018</v>
      </c>
      <c r="C59" s="349">
        <f t="shared" si="1"/>
        <v>53</v>
      </c>
      <c r="D59" s="350">
        <v>53</v>
      </c>
      <c r="E59" s="359"/>
      <c r="F59" s="350"/>
      <c r="G59" s="350"/>
    </row>
    <row r="60" ht="13.5" spans="1:7">
      <c r="A60" s="350"/>
      <c r="B60" s="348" t="s">
        <v>1019</v>
      </c>
      <c r="C60" s="349">
        <f t="shared" si="1"/>
        <v>17</v>
      </c>
      <c r="D60" s="350"/>
      <c r="E60" s="350"/>
      <c r="F60" s="350">
        <v>17</v>
      </c>
      <c r="G60" s="350"/>
    </row>
    <row r="61" ht="13.5" spans="1:7">
      <c r="A61" s="350"/>
      <c r="B61" s="348" t="s">
        <v>1020</v>
      </c>
      <c r="C61" s="349">
        <f t="shared" si="1"/>
        <v>64</v>
      </c>
      <c r="D61" s="350"/>
      <c r="E61" s="350">
        <v>64</v>
      </c>
      <c r="F61" s="350"/>
      <c r="G61" s="350"/>
    </row>
    <row r="62" ht="13.5" spans="1:7">
      <c r="A62" s="350"/>
      <c r="B62" s="348" t="s">
        <v>1021</v>
      </c>
      <c r="C62" s="349">
        <f t="shared" si="1"/>
        <v>123</v>
      </c>
      <c r="D62" s="350"/>
      <c r="E62" s="350">
        <v>123</v>
      </c>
      <c r="F62" s="350"/>
      <c r="G62" s="350"/>
    </row>
    <row r="63" s="336" customFormat="true" spans="1:7">
      <c r="A63" s="350"/>
      <c r="B63" s="351" t="s">
        <v>970</v>
      </c>
      <c r="C63" s="352">
        <f t="shared" si="1"/>
        <v>257</v>
      </c>
      <c r="D63" s="353">
        <f>SUM(D59:D62)</f>
        <v>53</v>
      </c>
      <c r="E63" s="353">
        <f>SUM(E61:E62)</f>
        <v>187</v>
      </c>
      <c r="F63" s="353">
        <f>SUM(F60:F62)</f>
        <v>17</v>
      </c>
      <c r="G63" s="353"/>
    </row>
    <row r="64" ht="26.25" spans="1:7">
      <c r="A64" s="347" t="s">
        <v>1022</v>
      </c>
      <c r="B64" s="348" t="s">
        <v>1023</v>
      </c>
      <c r="C64" s="349">
        <f t="shared" si="1"/>
        <v>36</v>
      </c>
      <c r="D64" s="350">
        <v>36</v>
      </c>
      <c r="E64" s="359"/>
      <c r="F64" s="350"/>
      <c r="G64" s="350"/>
    </row>
    <row r="65" ht="13.5" spans="1:7">
      <c r="A65" s="350"/>
      <c r="B65" s="348" t="s">
        <v>1024</v>
      </c>
      <c r="C65" s="349">
        <f t="shared" si="1"/>
        <v>11</v>
      </c>
      <c r="D65" s="350"/>
      <c r="E65" s="350"/>
      <c r="F65" s="350">
        <v>11</v>
      </c>
      <c r="G65" s="350"/>
    </row>
    <row r="66" ht="13.5" spans="1:7">
      <c r="A66" s="350"/>
      <c r="B66" s="348" t="s">
        <v>1025</v>
      </c>
      <c r="C66" s="349">
        <f t="shared" si="1"/>
        <v>18</v>
      </c>
      <c r="D66" s="350"/>
      <c r="E66" s="350"/>
      <c r="F66" s="350"/>
      <c r="G66" s="350">
        <v>18</v>
      </c>
    </row>
    <row r="67" ht="13.5" spans="1:7">
      <c r="A67" s="350"/>
      <c r="B67" s="348" t="s">
        <v>1026</v>
      </c>
      <c r="C67" s="349">
        <f t="shared" si="1"/>
        <v>32</v>
      </c>
      <c r="D67" s="350"/>
      <c r="E67" s="350">
        <v>32</v>
      </c>
      <c r="F67" s="350"/>
      <c r="G67" s="350"/>
    </row>
    <row r="68" ht="13.5" spans="1:7">
      <c r="A68" s="350"/>
      <c r="B68" s="348" t="s">
        <v>1027</v>
      </c>
      <c r="C68" s="349">
        <f t="shared" si="1"/>
        <v>78</v>
      </c>
      <c r="D68" s="350"/>
      <c r="E68" s="350">
        <v>78</v>
      </c>
      <c r="F68" s="350"/>
      <c r="G68" s="350"/>
    </row>
    <row r="69" ht="13.5" spans="1:7">
      <c r="A69" s="350"/>
      <c r="B69" s="348" t="s">
        <v>1028</v>
      </c>
      <c r="C69" s="349">
        <f t="shared" si="1"/>
        <v>21</v>
      </c>
      <c r="D69" s="353"/>
      <c r="E69" s="350">
        <v>21</v>
      </c>
      <c r="F69" s="353"/>
      <c r="G69" s="353"/>
    </row>
    <row r="70" s="336" customFormat="true" spans="1:7">
      <c r="A70" s="350"/>
      <c r="B70" s="351" t="s">
        <v>970</v>
      </c>
      <c r="C70" s="352">
        <f t="shared" si="1"/>
        <v>196</v>
      </c>
      <c r="D70" s="353">
        <f>SUM(D64:D68)</f>
        <v>36</v>
      </c>
      <c r="E70" s="353">
        <f>SUM(E67:E69)</f>
        <v>131</v>
      </c>
      <c r="F70" s="353">
        <f>SUM(F65:F68)</f>
        <v>11</v>
      </c>
      <c r="G70" s="353">
        <f>SUM(G66:G68)</f>
        <v>18</v>
      </c>
    </row>
    <row r="71" ht="30.75" customHeight="true" spans="1:7">
      <c r="A71" s="347" t="s">
        <v>1029</v>
      </c>
      <c r="B71" s="348" t="s">
        <v>1030</v>
      </c>
      <c r="C71" s="349">
        <f t="shared" si="1"/>
        <v>40</v>
      </c>
      <c r="D71" s="350">
        <v>40</v>
      </c>
      <c r="E71" s="359"/>
      <c r="F71" s="350"/>
      <c r="G71" s="350"/>
    </row>
    <row r="72" ht="13.5" spans="1:7">
      <c r="A72" s="347"/>
      <c r="B72" s="348" t="s">
        <v>1031</v>
      </c>
      <c r="C72" s="349">
        <f t="shared" ref="C72:C103" si="2">SUM(D72:G72)</f>
        <v>19</v>
      </c>
      <c r="D72" s="350"/>
      <c r="E72" s="350"/>
      <c r="F72" s="350">
        <v>19</v>
      </c>
      <c r="G72" s="350"/>
    </row>
    <row r="73" ht="13.5" spans="1:7">
      <c r="A73" s="347"/>
      <c r="B73" s="348" t="s">
        <v>1032</v>
      </c>
      <c r="C73" s="349">
        <f t="shared" si="2"/>
        <v>43</v>
      </c>
      <c r="D73" s="350"/>
      <c r="E73" s="350">
        <v>43</v>
      </c>
      <c r="F73" s="350"/>
      <c r="G73" s="350"/>
    </row>
    <row r="74" ht="13.5" spans="1:7">
      <c r="A74" s="347"/>
      <c r="B74" s="348" t="s">
        <v>1033</v>
      </c>
      <c r="C74" s="349">
        <f t="shared" si="2"/>
        <v>74</v>
      </c>
      <c r="D74" s="350"/>
      <c r="E74" s="350">
        <v>74</v>
      </c>
      <c r="F74" s="350"/>
      <c r="G74" s="350"/>
    </row>
    <row r="75" ht="13.5" spans="1:7">
      <c r="A75" s="347"/>
      <c r="B75" s="348" t="s">
        <v>1034</v>
      </c>
      <c r="C75" s="349">
        <f t="shared" si="2"/>
        <v>27</v>
      </c>
      <c r="D75" s="350"/>
      <c r="E75" s="350">
        <v>27</v>
      </c>
      <c r="F75" s="350"/>
      <c r="G75" s="350"/>
    </row>
    <row r="76" ht="13.5" spans="1:7">
      <c r="A76" s="347"/>
      <c r="B76" s="348" t="s">
        <v>1035</v>
      </c>
      <c r="C76" s="349">
        <f t="shared" si="2"/>
        <v>23</v>
      </c>
      <c r="D76" s="350"/>
      <c r="E76" s="350">
        <v>23</v>
      </c>
      <c r="F76" s="350"/>
      <c r="G76" s="350"/>
    </row>
    <row r="77" s="336" customFormat="true" spans="1:7">
      <c r="A77" s="347"/>
      <c r="B77" s="351" t="s">
        <v>970</v>
      </c>
      <c r="C77" s="352">
        <f t="shared" si="2"/>
        <v>226</v>
      </c>
      <c r="D77" s="353">
        <f>SUM(D71:D76)</f>
        <v>40</v>
      </c>
      <c r="E77" s="353">
        <f>SUM(E73:E76)</f>
        <v>167</v>
      </c>
      <c r="F77" s="353">
        <f>SUM(F72:F76)</f>
        <v>19</v>
      </c>
      <c r="G77" s="353"/>
    </row>
    <row r="78" ht="26.25" spans="1:7">
      <c r="A78" s="347" t="s">
        <v>1036</v>
      </c>
      <c r="B78" s="348" t="s">
        <v>1037</v>
      </c>
      <c r="C78" s="349">
        <f t="shared" si="2"/>
        <v>51</v>
      </c>
      <c r="D78" s="350">
        <v>51</v>
      </c>
      <c r="E78" s="359"/>
      <c r="F78" s="350"/>
      <c r="G78" s="350"/>
    </row>
    <row r="79" ht="13.5" spans="1:7">
      <c r="A79" s="350"/>
      <c r="B79" s="348" t="s">
        <v>1038</v>
      </c>
      <c r="C79" s="349">
        <f t="shared" si="2"/>
        <v>40</v>
      </c>
      <c r="D79" s="350"/>
      <c r="E79" s="350"/>
      <c r="F79" s="350">
        <v>40</v>
      </c>
      <c r="G79" s="350"/>
    </row>
    <row r="80" ht="13.5" spans="1:7">
      <c r="A80" s="350"/>
      <c r="B80" s="348" t="s">
        <v>1039</v>
      </c>
      <c r="C80" s="349">
        <f t="shared" si="2"/>
        <v>38</v>
      </c>
      <c r="D80" s="350"/>
      <c r="E80" s="350">
        <v>38</v>
      </c>
      <c r="F80" s="350"/>
      <c r="G80" s="350"/>
    </row>
    <row r="81" ht="13.5" spans="1:7">
      <c r="A81" s="350"/>
      <c r="B81" s="348" t="s">
        <v>1040</v>
      </c>
      <c r="C81" s="349">
        <f t="shared" si="2"/>
        <v>50</v>
      </c>
      <c r="D81" s="350"/>
      <c r="E81" s="350">
        <v>50</v>
      </c>
      <c r="F81" s="350"/>
      <c r="G81" s="350"/>
    </row>
    <row r="82" ht="13.5" spans="1:7">
      <c r="A82" s="350"/>
      <c r="B82" s="348" t="s">
        <v>1041</v>
      </c>
      <c r="C82" s="349">
        <f t="shared" si="2"/>
        <v>25</v>
      </c>
      <c r="D82" s="350"/>
      <c r="E82" s="350">
        <v>25</v>
      </c>
      <c r="F82" s="350"/>
      <c r="G82" s="350"/>
    </row>
    <row r="83" s="336" customFormat="true" spans="1:7">
      <c r="A83" s="350"/>
      <c r="B83" s="351" t="s">
        <v>970</v>
      </c>
      <c r="C83" s="352">
        <f t="shared" si="2"/>
        <v>204</v>
      </c>
      <c r="D83" s="353">
        <f>SUM(D78:D82)</f>
        <v>51</v>
      </c>
      <c r="E83" s="353">
        <f>SUM(E80:E82)</f>
        <v>113</v>
      </c>
      <c r="F83" s="353">
        <f>SUM(F79:F82)</f>
        <v>40</v>
      </c>
      <c r="G83" s="353"/>
    </row>
    <row r="84" ht="13.5" spans="1:7">
      <c r="A84" s="347" t="s">
        <v>1042</v>
      </c>
      <c r="B84" s="348" t="s">
        <v>1043</v>
      </c>
      <c r="C84" s="349">
        <f t="shared" si="2"/>
        <v>140</v>
      </c>
      <c r="D84" s="350">
        <v>140</v>
      </c>
      <c r="E84" s="359"/>
      <c r="F84" s="350"/>
      <c r="G84" s="350"/>
    </row>
    <row r="85" s="336" customFormat="true" spans="1:7">
      <c r="A85" s="350"/>
      <c r="B85" s="351" t="s">
        <v>970</v>
      </c>
      <c r="C85" s="352">
        <f t="shared" si="2"/>
        <v>140</v>
      </c>
      <c r="D85" s="353">
        <f>SUM(D84)</f>
        <v>140</v>
      </c>
      <c r="E85" s="353"/>
      <c r="F85" s="353"/>
      <c r="G85" s="353"/>
    </row>
    <row r="86" ht="13.5" spans="1:7">
      <c r="A86" s="347" t="s">
        <v>1044</v>
      </c>
      <c r="B86" s="348" t="s">
        <v>1045</v>
      </c>
      <c r="C86" s="349">
        <f t="shared" si="2"/>
        <v>30</v>
      </c>
      <c r="D86" s="350">
        <v>30</v>
      </c>
      <c r="E86" s="359"/>
      <c r="F86" s="350"/>
      <c r="G86" s="350"/>
    </row>
    <row r="87" ht="13.5" spans="1:7">
      <c r="A87" s="350"/>
      <c r="B87" s="348" t="s">
        <v>1046</v>
      </c>
      <c r="C87" s="349">
        <f t="shared" si="2"/>
        <v>12</v>
      </c>
      <c r="D87" s="350"/>
      <c r="E87" s="359"/>
      <c r="F87" s="350">
        <v>12</v>
      </c>
      <c r="G87" s="350"/>
    </row>
    <row r="88" s="336" customFormat="true" spans="1:7">
      <c r="A88" s="350"/>
      <c r="B88" s="351" t="s">
        <v>970</v>
      </c>
      <c r="C88" s="352">
        <f t="shared" si="2"/>
        <v>42</v>
      </c>
      <c r="D88" s="353">
        <f>SUM(D86:D87)</f>
        <v>30</v>
      </c>
      <c r="E88" s="353"/>
      <c r="F88" s="353">
        <f>SUM(F87:F87)</f>
        <v>12</v>
      </c>
      <c r="G88" s="353"/>
    </row>
    <row r="89" ht="13.5" spans="1:7">
      <c r="A89" s="350" t="s">
        <v>1047</v>
      </c>
      <c r="B89" s="348" t="s">
        <v>1048</v>
      </c>
      <c r="C89" s="349">
        <f t="shared" si="2"/>
        <v>22</v>
      </c>
      <c r="D89" s="350">
        <v>22</v>
      </c>
      <c r="E89" s="359"/>
      <c r="F89" s="350"/>
      <c r="G89" s="350"/>
    </row>
    <row r="90" ht="13.5" spans="1:7">
      <c r="A90" s="350"/>
      <c r="B90" s="348" t="s">
        <v>1049</v>
      </c>
      <c r="C90" s="349">
        <f t="shared" si="2"/>
        <v>10</v>
      </c>
      <c r="D90" s="350"/>
      <c r="E90" s="359"/>
      <c r="F90" s="350">
        <v>10</v>
      </c>
      <c r="G90" s="350"/>
    </row>
    <row r="91" s="336" customFormat="true" spans="1:7">
      <c r="A91" s="350"/>
      <c r="B91" s="351" t="s">
        <v>970</v>
      </c>
      <c r="C91" s="352">
        <f t="shared" si="2"/>
        <v>32</v>
      </c>
      <c r="D91" s="353">
        <f>SUM(D89:D90)</f>
        <v>22</v>
      </c>
      <c r="E91" s="353"/>
      <c r="F91" s="353">
        <f>SUM(F89:F90)</f>
        <v>10</v>
      </c>
      <c r="G91" s="353"/>
    </row>
    <row r="92" ht="13.5" spans="1:7">
      <c r="A92" s="347" t="s">
        <v>1050</v>
      </c>
      <c r="B92" s="348" t="s">
        <v>1051</v>
      </c>
      <c r="C92" s="349">
        <f t="shared" si="2"/>
        <v>47</v>
      </c>
      <c r="D92" s="350">
        <v>47</v>
      </c>
      <c r="E92" s="359"/>
      <c r="F92" s="350"/>
      <c r="G92" s="350"/>
    </row>
    <row r="93" ht="13.5" spans="1:7">
      <c r="A93" s="350"/>
      <c r="B93" s="348" t="s">
        <v>1052</v>
      </c>
      <c r="C93" s="349">
        <f t="shared" si="2"/>
        <v>18</v>
      </c>
      <c r="D93" s="350"/>
      <c r="E93" s="359"/>
      <c r="F93" s="350">
        <v>18</v>
      </c>
      <c r="G93" s="350"/>
    </row>
    <row r="94" s="336" customFormat="true" spans="1:7">
      <c r="A94" s="350"/>
      <c r="B94" s="351" t="s">
        <v>970</v>
      </c>
      <c r="C94" s="352">
        <f t="shared" si="2"/>
        <v>65</v>
      </c>
      <c r="D94" s="353">
        <f>SUM(D92:D93)</f>
        <v>47</v>
      </c>
      <c r="E94" s="353"/>
      <c r="F94" s="353">
        <f>SUM(F93:F93)</f>
        <v>18</v>
      </c>
      <c r="G94" s="353"/>
    </row>
    <row r="95" ht="15.75" customHeight="true" spans="1:7">
      <c r="A95" s="347" t="s">
        <v>1053</v>
      </c>
      <c r="B95" s="348" t="s">
        <v>1054</v>
      </c>
      <c r="C95" s="349">
        <f t="shared" si="2"/>
        <v>6</v>
      </c>
      <c r="D95" s="350">
        <v>6</v>
      </c>
      <c r="E95" s="359"/>
      <c r="F95" s="350"/>
      <c r="G95" s="350"/>
    </row>
    <row r="96" ht="13.5" spans="1:7">
      <c r="A96" s="347"/>
      <c r="B96" s="348" t="s">
        <v>1055</v>
      </c>
      <c r="C96" s="349">
        <f t="shared" si="2"/>
        <v>5</v>
      </c>
      <c r="D96" s="350"/>
      <c r="E96" s="359"/>
      <c r="F96" s="350">
        <v>5</v>
      </c>
      <c r="G96" s="350"/>
    </row>
    <row r="97" s="336" customFormat="true" spans="1:7">
      <c r="A97" s="360"/>
      <c r="B97" s="351" t="s">
        <v>970</v>
      </c>
      <c r="C97" s="352">
        <f t="shared" si="2"/>
        <v>11</v>
      </c>
      <c r="D97" s="353">
        <v>6</v>
      </c>
      <c r="E97" s="353"/>
      <c r="F97" s="353">
        <f>SUM(F95:F96)</f>
        <v>5</v>
      </c>
      <c r="G97" s="353"/>
    </row>
    <row r="98" ht="13.5" spans="1:7">
      <c r="A98" s="347" t="s">
        <v>1056</v>
      </c>
      <c r="B98" s="348" t="s">
        <v>1057</v>
      </c>
      <c r="C98" s="349">
        <f t="shared" si="2"/>
        <v>15</v>
      </c>
      <c r="D98" s="350">
        <v>15</v>
      </c>
      <c r="E98" s="359"/>
      <c r="F98" s="350"/>
      <c r="G98" s="350"/>
    </row>
    <row r="99" ht="13.5" spans="1:7">
      <c r="A99" s="350"/>
      <c r="B99" s="348" t="s">
        <v>1058</v>
      </c>
      <c r="C99" s="349">
        <f t="shared" si="2"/>
        <v>9</v>
      </c>
      <c r="D99" s="350"/>
      <c r="E99" s="359"/>
      <c r="F99" s="350">
        <v>9</v>
      </c>
      <c r="G99" s="350"/>
    </row>
    <row r="100" s="336" customFormat="true" spans="1:7">
      <c r="A100" s="350"/>
      <c r="B100" s="351" t="s">
        <v>970</v>
      </c>
      <c r="C100" s="352">
        <f t="shared" si="2"/>
        <v>24</v>
      </c>
      <c r="D100" s="353">
        <f>SUM(D98:D99)</f>
        <v>15</v>
      </c>
      <c r="E100" s="353"/>
      <c r="F100" s="353">
        <f>SUM(F98:F99)</f>
        <v>9</v>
      </c>
      <c r="G100" s="353"/>
    </row>
    <row r="101" ht="13.5" spans="1:7">
      <c r="A101" s="347" t="s">
        <v>1059</v>
      </c>
      <c r="B101" s="348" t="s">
        <v>1060</v>
      </c>
      <c r="C101" s="349">
        <f t="shared" si="2"/>
        <v>7</v>
      </c>
      <c r="D101" s="350">
        <v>7</v>
      </c>
      <c r="E101" s="359"/>
      <c r="F101" s="350"/>
      <c r="G101" s="350"/>
    </row>
    <row r="102" ht="13.5" spans="1:7">
      <c r="A102" s="350"/>
      <c r="B102" s="348" t="s">
        <v>1061</v>
      </c>
      <c r="C102" s="349">
        <f t="shared" si="2"/>
        <v>4</v>
      </c>
      <c r="D102" s="350"/>
      <c r="E102" s="359"/>
      <c r="F102" s="350">
        <v>4</v>
      </c>
      <c r="G102" s="350"/>
    </row>
    <row r="103" s="336" customFormat="true" spans="1:7">
      <c r="A103" s="350"/>
      <c r="B103" s="351" t="s">
        <v>970</v>
      </c>
      <c r="C103" s="352">
        <f t="shared" si="2"/>
        <v>11</v>
      </c>
      <c r="D103" s="353">
        <f>SUM(D101:D102)</f>
        <v>7</v>
      </c>
      <c r="E103" s="353"/>
      <c r="F103" s="353">
        <f>SUM(F101:F102)</f>
        <v>4</v>
      </c>
      <c r="G103" s="353"/>
    </row>
  </sheetData>
  <customSheetViews>
    <customSheetView guid="{40546AE0-6B6D-4AC1-BF36-7BDCA8DD176C}" scale="120" topLeftCell="A15">
      <selection activeCell="B35" sqref="B35"/>
      <pageMargins left="0.708661417322835" right="0.708661417322835" top="0.748031496062992" bottom="0.748031496062992" header="0.31496062992126" footer="0.31496062992126"/>
      <printOptions horizontalCentered="true"/>
      <pageSetup paperSize="9" orientation="landscape"/>
      <headerFooter/>
    </customSheetView>
  </customSheetViews>
  <mergeCells count="30">
    <mergeCell ref="A1:B1"/>
    <mergeCell ref="A2:G2"/>
    <mergeCell ref="D4:E4"/>
    <mergeCell ref="A6:B6"/>
    <mergeCell ref="A4:A5"/>
    <mergeCell ref="A7:A12"/>
    <mergeCell ref="A13:A19"/>
    <mergeCell ref="A20:A23"/>
    <mergeCell ref="A24:A30"/>
    <mergeCell ref="A31:A34"/>
    <mergeCell ref="A35:A39"/>
    <mergeCell ref="A40:A43"/>
    <mergeCell ref="A44:A48"/>
    <mergeCell ref="A49:A53"/>
    <mergeCell ref="A54:A58"/>
    <mergeCell ref="A59:A63"/>
    <mergeCell ref="A64:A70"/>
    <mergeCell ref="A71:A77"/>
    <mergeCell ref="A78:A83"/>
    <mergeCell ref="A84:A85"/>
    <mergeCell ref="A86:A88"/>
    <mergeCell ref="A89:A91"/>
    <mergeCell ref="A92:A94"/>
    <mergeCell ref="A95:A96"/>
    <mergeCell ref="A98:A100"/>
    <mergeCell ref="A101:A103"/>
    <mergeCell ref="B4:B5"/>
    <mergeCell ref="C4:C5"/>
    <mergeCell ref="F4:F5"/>
    <mergeCell ref="G4:G5"/>
  </mergeCells>
  <printOptions horizontalCentered="true"/>
  <pageMargins left="0.708661417322835" right="0.708661417322835" top="0.748031496062992" bottom="0.748031496062992" header="0.31496062992126" footer="0.31496062992126"/>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6"/>
  <sheetViews>
    <sheetView showZeros="0" view="pageBreakPreview" zoomScaleNormal="118" zoomScaleSheetLayoutView="100" workbookViewId="0">
      <selection activeCell="D8" sqref="D8"/>
    </sheetView>
  </sheetViews>
  <sheetFormatPr defaultColWidth="9" defaultRowHeight="13.5"/>
  <cols>
    <col min="1" max="1" width="29.875" style="323" customWidth="true"/>
    <col min="2" max="2" width="10.5" style="324" customWidth="true"/>
    <col min="3" max="3" width="13.875" style="323" customWidth="true"/>
    <col min="4" max="4" width="12.625" style="323" customWidth="true"/>
    <col min="5" max="6" width="10.875" style="323" customWidth="true"/>
    <col min="7" max="16384" width="9" style="325"/>
  </cols>
  <sheetData>
    <row r="1" s="320" customFormat="true" ht="17.25" customHeight="true" spans="1:6">
      <c r="A1" s="98" t="s">
        <v>1062</v>
      </c>
      <c r="B1" s="326"/>
      <c r="C1" s="327"/>
      <c r="D1" s="327"/>
      <c r="E1" s="327"/>
      <c r="F1" s="327"/>
    </row>
    <row r="2" ht="42.95" customHeight="true" spans="1:6">
      <c r="A2" s="32" t="s">
        <v>1063</v>
      </c>
      <c r="B2" s="179"/>
      <c r="C2" s="179"/>
      <c r="D2" s="179"/>
      <c r="E2" s="179"/>
      <c r="F2" s="179"/>
    </row>
    <row r="3" s="321" customFormat="true" ht="15" customHeight="true" spans="6:6">
      <c r="F3" s="331" t="s">
        <v>956</v>
      </c>
    </row>
    <row r="4" s="322" customFormat="true" ht="33.75" customHeight="true" spans="1:11">
      <c r="A4" s="328" t="s">
        <v>3</v>
      </c>
      <c r="B4" s="328" t="s">
        <v>363</v>
      </c>
      <c r="C4" s="329" t="s">
        <v>1064</v>
      </c>
      <c r="D4" s="329" t="s">
        <v>1065</v>
      </c>
      <c r="E4" s="329" t="s">
        <v>1066</v>
      </c>
      <c r="F4" s="329" t="s">
        <v>1067</v>
      </c>
      <c r="G4" s="332"/>
      <c r="H4" s="332"/>
      <c r="I4" s="332"/>
      <c r="J4" s="332"/>
      <c r="K4" s="332"/>
    </row>
    <row r="5" s="322" customFormat="true" ht="15.75" spans="1:11">
      <c r="A5" s="234" t="s">
        <v>15</v>
      </c>
      <c r="B5" s="234">
        <f t="shared" ref="B5:B22" si="0">SUM(C5:F5)</f>
        <v>13300</v>
      </c>
      <c r="C5" s="234">
        <f>SUM(C6,C104)</f>
        <v>2560</v>
      </c>
      <c r="D5" s="234">
        <f>SUM(D6,D104)</f>
        <v>1550</v>
      </c>
      <c r="E5" s="234">
        <f>SUM(E6,E104)</f>
        <v>990</v>
      </c>
      <c r="F5" s="234">
        <f>SUM(F6,F104)</f>
        <v>8200</v>
      </c>
      <c r="G5" s="333"/>
      <c r="H5" s="333"/>
      <c r="I5" s="333"/>
      <c r="J5" s="333"/>
      <c r="K5" s="333"/>
    </row>
    <row r="6" s="322" customFormat="true" ht="14.1" customHeight="true" spans="1:11">
      <c r="A6" s="234" t="s">
        <v>17</v>
      </c>
      <c r="B6" s="234">
        <f t="shared" si="0"/>
        <v>9400</v>
      </c>
      <c r="C6" s="234">
        <f>SUM(C7,C15,C22,C30,C37,C46,C53,C60,C68,C78,C85,C91,C98)</f>
        <v>800</v>
      </c>
      <c r="D6" s="234">
        <f>SUM(D7,D15,D22,D30,D37,D46,D53,D60,D68,D78,D85,D91,D98)</f>
        <v>0</v>
      </c>
      <c r="E6" s="234">
        <f>SUM(E7,E15,E22,E30,E37,E46,E53,E60,E68,E78,E85,E91,E98)</f>
        <v>400</v>
      </c>
      <c r="F6" s="234">
        <f>SUM(F7,F15,F22,F30,F37,F46,F53,F60,F68,F78,F85,F91,F98)</f>
        <v>8200</v>
      </c>
      <c r="G6" s="332"/>
      <c r="H6" s="332"/>
      <c r="I6" s="332"/>
      <c r="J6" s="332"/>
      <c r="K6" s="332"/>
    </row>
    <row r="7" s="322" customFormat="true" ht="14.1" customHeight="true" spans="1:6">
      <c r="A7" s="330" t="s">
        <v>18</v>
      </c>
      <c r="B7" s="234">
        <f t="shared" si="0"/>
        <v>66</v>
      </c>
      <c r="C7" s="234">
        <f>SUM(C8:C14)</f>
        <v>51</v>
      </c>
      <c r="D7" s="234">
        <f t="shared" ref="D7:F7" si="1">SUM(D8:D14)</f>
        <v>0</v>
      </c>
      <c r="E7" s="234">
        <f t="shared" si="1"/>
        <v>15</v>
      </c>
      <c r="F7" s="234">
        <f t="shared" si="1"/>
        <v>0</v>
      </c>
    </row>
    <row r="8" ht="14.1" customHeight="true" spans="1:6">
      <c r="A8" s="122" t="s">
        <v>19</v>
      </c>
      <c r="B8" s="234">
        <f t="shared" si="0"/>
        <v>25</v>
      </c>
      <c r="C8" s="237">
        <v>10</v>
      </c>
      <c r="D8" s="237"/>
      <c r="E8" s="237">
        <v>15</v>
      </c>
      <c r="F8" s="237"/>
    </row>
    <row r="9" ht="12.75" customHeight="true" spans="1:6">
      <c r="A9" s="122" t="s">
        <v>191</v>
      </c>
      <c r="B9" s="234">
        <f t="shared" si="0"/>
        <v>4</v>
      </c>
      <c r="C9" s="237">
        <v>4</v>
      </c>
      <c r="D9" s="237"/>
      <c r="E9" s="237"/>
      <c r="F9" s="237"/>
    </row>
    <row r="10" ht="14.1" customHeight="true" spans="1:6">
      <c r="A10" s="122" t="s">
        <v>194</v>
      </c>
      <c r="B10" s="234">
        <f t="shared" si="0"/>
        <v>10</v>
      </c>
      <c r="C10" s="237">
        <v>10</v>
      </c>
      <c r="D10" s="237"/>
      <c r="E10" s="237"/>
      <c r="F10" s="237"/>
    </row>
    <row r="11" ht="14.1" customHeight="true" spans="1:6">
      <c r="A11" s="122" t="s">
        <v>196</v>
      </c>
      <c r="B11" s="234">
        <f t="shared" si="0"/>
        <v>15</v>
      </c>
      <c r="C11" s="237">
        <v>15</v>
      </c>
      <c r="D11" s="237"/>
      <c r="E11" s="237"/>
      <c r="F11" s="237"/>
    </row>
    <row r="12" ht="14.1" customHeight="true" spans="1:6">
      <c r="A12" s="122" t="s">
        <v>198</v>
      </c>
      <c r="B12" s="234">
        <f t="shared" si="0"/>
        <v>2</v>
      </c>
      <c r="C12" s="237">
        <v>2</v>
      </c>
      <c r="D12" s="237"/>
      <c r="E12" s="237"/>
      <c r="F12" s="237"/>
    </row>
    <row r="13" s="322" customFormat="true" ht="14.1" customHeight="true" spans="1:6">
      <c r="A13" s="122" t="s">
        <v>200</v>
      </c>
      <c r="B13" s="234">
        <f t="shared" si="0"/>
        <v>4</v>
      </c>
      <c r="C13" s="237">
        <v>4</v>
      </c>
      <c r="D13" s="237"/>
      <c r="E13" s="237"/>
      <c r="F13" s="237"/>
    </row>
    <row r="14" s="322" customFormat="true" ht="14.1" customHeight="true" spans="1:6">
      <c r="A14" s="122" t="s">
        <v>202</v>
      </c>
      <c r="B14" s="234">
        <f t="shared" si="0"/>
        <v>6</v>
      </c>
      <c r="C14" s="237">
        <v>6</v>
      </c>
      <c r="D14" s="237"/>
      <c r="E14" s="237"/>
      <c r="F14" s="237"/>
    </row>
    <row r="15" s="322" customFormat="true" ht="14.1" customHeight="true" spans="1:6">
      <c r="A15" s="330" t="s">
        <v>20</v>
      </c>
      <c r="B15" s="234">
        <f t="shared" si="0"/>
        <v>84</v>
      </c>
      <c r="C15" s="234">
        <f>SUM(C16:C21)</f>
        <v>38</v>
      </c>
      <c r="D15" s="234">
        <f>SUM(D16:D21)</f>
        <v>0</v>
      </c>
      <c r="E15" s="234">
        <f t="shared" ref="E15:F15" si="2">SUM(E16:E21)</f>
        <v>46</v>
      </c>
      <c r="F15" s="234">
        <f t="shared" si="2"/>
        <v>0</v>
      </c>
    </row>
    <row r="16" ht="14.1" customHeight="true" spans="1:6">
      <c r="A16" s="122" t="s">
        <v>21</v>
      </c>
      <c r="B16" s="234">
        <f t="shared" si="0"/>
        <v>9</v>
      </c>
      <c r="C16" s="237">
        <v>5</v>
      </c>
      <c r="D16" s="237"/>
      <c r="E16" s="237">
        <v>4</v>
      </c>
      <c r="F16" s="237"/>
    </row>
    <row r="17" ht="14.1" customHeight="true" spans="1:6">
      <c r="A17" s="122" t="s">
        <v>205</v>
      </c>
      <c r="B17" s="234">
        <f t="shared" si="0"/>
        <v>6</v>
      </c>
      <c r="C17" s="237">
        <v>1</v>
      </c>
      <c r="D17" s="237"/>
      <c r="E17" s="237">
        <v>5</v>
      </c>
      <c r="F17" s="237"/>
    </row>
    <row r="18" ht="14.1" customHeight="true" spans="1:6">
      <c r="A18" s="122" t="s">
        <v>206</v>
      </c>
      <c r="B18" s="234">
        <f t="shared" si="0"/>
        <v>11</v>
      </c>
      <c r="C18" s="237">
        <v>6</v>
      </c>
      <c r="D18" s="237"/>
      <c r="E18" s="237">
        <v>5</v>
      </c>
      <c r="F18" s="237"/>
    </row>
    <row r="19" ht="14.1" customHeight="true" spans="1:6">
      <c r="A19" s="122" t="s">
        <v>207</v>
      </c>
      <c r="B19" s="234">
        <f t="shared" si="0"/>
        <v>14</v>
      </c>
      <c r="C19" s="237">
        <v>10</v>
      </c>
      <c r="D19" s="237"/>
      <c r="E19" s="237">
        <v>4</v>
      </c>
      <c r="F19" s="237"/>
    </row>
    <row r="20" ht="14.1" customHeight="true" spans="1:6">
      <c r="A20" s="122" t="s">
        <v>22</v>
      </c>
      <c r="B20" s="234">
        <f t="shared" si="0"/>
        <v>15</v>
      </c>
      <c r="C20" s="237">
        <v>5</v>
      </c>
      <c r="D20" s="237"/>
      <c r="E20" s="237">
        <v>10</v>
      </c>
      <c r="F20" s="237"/>
    </row>
    <row r="21" ht="14.1" customHeight="true" spans="1:6">
      <c r="A21" s="122" t="s">
        <v>23</v>
      </c>
      <c r="B21" s="234">
        <f t="shared" si="0"/>
        <v>29</v>
      </c>
      <c r="C21" s="237">
        <v>11</v>
      </c>
      <c r="D21" s="237"/>
      <c r="E21" s="237">
        <v>18</v>
      </c>
      <c r="F21" s="237"/>
    </row>
    <row r="22" s="322" customFormat="true" ht="14.1" customHeight="true" spans="1:6">
      <c r="A22" s="330" t="s">
        <v>24</v>
      </c>
      <c r="B22" s="234">
        <f t="shared" si="0"/>
        <v>66</v>
      </c>
      <c r="C22" s="234">
        <f>SUM(C23:C29)</f>
        <v>66</v>
      </c>
      <c r="D22" s="234">
        <f>SUM(D23:D29)</f>
        <v>0</v>
      </c>
      <c r="E22" s="234">
        <f>SUM(E23:E29)</f>
        <v>0</v>
      </c>
      <c r="F22" s="234">
        <f>SUM(F23:F29)</f>
        <v>0</v>
      </c>
    </row>
    <row r="23" ht="14.1" customHeight="true" spans="1:6">
      <c r="A23" s="122" t="s">
        <v>210</v>
      </c>
      <c r="B23" s="234">
        <f t="shared" ref="B23:B24" si="3">SUM(C23:F23)</f>
        <v>7</v>
      </c>
      <c r="C23" s="237">
        <v>7</v>
      </c>
      <c r="D23" s="237"/>
      <c r="E23" s="237"/>
      <c r="F23" s="237"/>
    </row>
    <row r="24" ht="14.1" customHeight="true" spans="1:6">
      <c r="A24" s="122" t="s">
        <v>212</v>
      </c>
      <c r="B24" s="234">
        <f t="shared" si="3"/>
        <v>7</v>
      </c>
      <c r="C24" s="237">
        <v>7</v>
      </c>
      <c r="D24" s="237"/>
      <c r="E24" s="237"/>
      <c r="F24" s="237"/>
    </row>
    <row r="25" ht="14.1" customHeight="true" spans="1:6">
      <c r="A25" s="122" t="s">
        <v>26</v>
      </c>
      <c r="B25" s="234">
        <f t="shared" ref="B25:B33" si="4">SUM(C25:F25)</f>
        <v>2</v>
      </c>
      <c r="C25" s="237">
        <v>2</v>
      </c>
      <c r="D25" s="237"/>
      <c r="E25" s="237"/>
      <c r="F25" s="237"/>
    </row>
    <row r="26" ht="14.1" customHeight="true" spans="1:6">
      <c r="A26" s="122" t="s">
        <v>27</v>
      </c>
      <c r="B26" s="234">
        <f t="shared" si="4"/>
        <v>2</v>
      </c>
      <c r="C26" s="237">
        <v>2</v>
      </c>
      <c r="D26" s="237"/>
      <c r="E26" s="237"/>
      <c r="F26" s="237"/>
    </row>
    <row r="27" ht="14.1" customHeight="true" spans="1:6">
      <c r="A27" s="122" t="s">
        <v>28</v>
      </c>
      <c r="B27" s="234">
        <f t="shared" si="4"/>
        <v>7</v>
      </c>
      <c r="C27" s="237">
        <v>7</v>
      </c>
      <c r="D27" s="237"/>
      <c r="E27" s="237"/>
      <c r="F27" s="237"/>
    </row>
    <row r="28" ht="14.1" customHeight="true" spans="1:6">
      <c r="A28" s="122" t="s">
        <v>29</v>
      </c>
      <c r="B28" s="234">
        <f t="shared" si="4"/>
        <v>26</v>
      </c>
      <c r="C28" s="237">
        <v>26</v>
      </c>
      <c r="D28" s="237"/>
      <c r="E28" s="237"/>
      <c r="F28" s="237"/>
    </row>
    <row r="29" ht="14.1" customHeight="true" spans="1:6">
      <c r="A29" s="122" t="s">
        <v>30</v>
      </c>
      <c r="B29" s="234">
        <f t="shared" si="4"/>
        <v>15</v>
      </c>
      <c r="C29" s="237">
        <v>15</v>
      </c>
      <c r="D29" s="237"/>
      <c r="E29" s="237"/>
      <c r="F29" s="237"/>
    </row>
    <row r="30" s="322" customFormat="true" ht="14.1" customHeight="true" spans="1:6">
      <c r="A30" s="330" t="s">
        <v>31</v>
      </c>
      <c r="B30" s="234">
        <f t="shared" si="4"/>
        <v>55</v>
      </c>
      <c r="C30" s="234">
        <f>SUM(C31:C36)</f>
        <v>36</v>
      </c>
      <c r="D30" s="234">
        <f>SUM(D31:D36)</f>
        <v>0</v>
      </c>
      <c r="E30" s="234">
        <f>SUM(E31:E36)</f>
        <v>19</v>
      </c>
      <c r="F30" s="234">
        <f>SUM(F31:F36)</f>
        <v>0</v>
      </c>
    </row>
    <row r="31" ht="14.1" customHeight="true" spans="1:6">
      <c r="A31" s="122" t="s">
        <v>222</v>
      </c>
      <c r="B31" s="234">
        <f t="shared" si="4"/>
        <v>9</v>
      </c>
      <c r="C31" s="237">
        <v>4</v>
      </c>
      <c r="D31" s="237"/>
      <c r="E31" s="237">
        <v>5</v>
      </c>
      <c r="F31" s="237"/>
    </row>
    <row r="32" ht="14.1" customHeight="true" spans="1:6">
      <c r="A32" s="122" t="s">
        <v>224</v>
      </c>
      <c r="B32" s="234">
        <f t="shared" si="4"/>
        <v>27</v>
      </c>
      <c r="C32" s="237">
        <v>22</v>
      </c>
      <c r="D32" s="237"/>
      <c r="E32" s="237">
        <v>5</v>
      </c>
      <c r="F32" s="237"/>
    </row>
    <row r="33" ht="14.1" customHeight="true" spans="1:6">
      <c r="A33" s="122" t="s">
        <v>226</v>
      </c>
      <c r="B33" s="234">
        <f t="shared" si="4"/>
        <v>5</v>
      </c>
      <c r="C33" s="237">
        <v>5</v>
      </c>
      <c r="D33" s="237"/>
      <c r="E33" s="237"/>
      <c r="F33" s="237"/>
    </row>
    <row r="34" ht="14.1" customHeight="true" spans="1:6">
      <c r="A34" s="122" t="s">
        <v>227</v>
      </c>
      <c r="B34" s="234">
        <f t="shared" ref="B34:B35" si="5">SUM(C34:F34)</f>
        <v>2</v>
      </c>
      <c r="C34" s="237">
        <v>2</v>
      </c>
      <c r="D34" s="237"/>
      <c r="E34" s="237"/>
      <c r="F34" s="237"/>
    </row>
    <row r="35" ht="14.1" customHeight="true" spans="1:6">
      <c r="A35" s="122" t="s">
        <v>228</v>
      </c>
      <c r="B35" s="234">
        <f t="shared" si="5"/>
        <v>2</v>
      </c>
      <c r="C35" s="237">
        <v>2</v>
      </c>
      <c r="D35" s="237"/>
      <c r="E35" s="237"/>
      <c r="F35" s="237"/>
    </row>
    <row r="36" ht="14.1" customHeight="true" spans="1:6">
      <c r="A36" s="122" t="s">
        <v>33</v>
      </c>
      <c r="B36" s="234">
        <f t="shared" ref="B36:B54" si="6">SUM(C36:F36)</f>
        <v>10</v>
      </c>
      <c r="C36" s="237">
        <v>1</v>
      </c>
      <c r="D36" s="237"/>
      <c r="E36" s="237">
        <v>9</v>
      </c>
      <c r="F36" s="237"/>
    </row>
    <row r="37" s="322" customFormat="true" ht="14.1" customHeight="true" spans="1:6">
      <c r="A37" s="330" t="s">
        <v>34</v>
      </c>
      <c r="B37" s="234">
        <f t="shared" si="6"/>
        <v>147</v>
      </c>
      <c r="C37" s="234">
        <f>SUM(C38:C45)</f>
        <v>103</v>
      </c>
      <c r="D37" s="234">
        <f t="shared" ref="D37:F37" si="7">SUM(D38:D45)</f>
        <v>0</v>
      </c>
      <c r="E37" s="234">
        <f t="shared" si="7"/>
        <v>44</v>
      </c>
      <c r="F37" s="234">
        <f t="shared" si="7"/>
        <v>0</v>
      </c>
    </row>
    <row r="38" ht="14.1" customHeight="true" spans="1:6">
      <c r="A38" s="122" t="s">
        <v>35</v>
      </c>
      <c r="B38" s="234">
        <f t="shared" si="6"/>
        <v>9</v>
      </c>
      <c r="C38" s="237">
        <v>9</v>
      </c>
      <c r="D38" s="237"/>
      <c r="E38" s="237"/>
      <c r="F38" s="237"/>
    </row>
    <row r="39" ht="14.1" customHeight="true" spans="1:6">
      <c r="A39" s="122" t="s">
        <v>231</v>
      </c>
      <c r="B39" s="234">
        <f t="shared" si="6"/>
        <v>30</v>
      </c>
      <c r="C39" s="237">
        <v>16</v>
      </c>
      <c r="D39" s="237"/>
      <c r="E39" s="237">
        <v>14</v>
      </c>
      <c r="F39" s="237"/>
    </row>
    <row r="40" ht="14.1" customHeight="true" spans="1:6">
      <c r="A40" s="122" t="s">
        <v>232</v>
      </c>
      <c r="B40" s="234">
        <f t="shared" si="6"/>
        <v>56</v>
      </c>
      <c r="C40" s="237">
        <v>51</v>
      </c>
      <c r="D40" s="237"/>
      <c r="E40" s="237">
        <v>5</v>
      </c>
      <c r="F40" s="237"/>
    </row>
    <row r="41" ht="14.1" customHeight="true" spans="1:6">
      <c r="A41" s="122" t="s">
        <v>233</v>
      </c>
      <c r="B41" s="234">
        <f t="shared" si="6"/>
        <v>3</v>
      </c>
      <c r="C41" s="237">
        <v>3</v>
      </c>
      <c r="D41" s="237"/>
      <c r="E41" s="237"/>
      <c r="F41" s="237"/>
    </row>
    <row r="42" ht="14.1" customHeight="true" spans="1:6">
      <c r="A42" s="122" t="s">
        <v>36</v>
      </c>
      <c r="B42" s="234">
        <f t="shared" si="6"/>
        <v>6</v>
      </c>
      <c r="C42" s="237">
        <v>6</v>
      </c>
      <c r="D42" s="237"/>
      <c r="E42" s="237"/>
      <c r="F42" s="237"/>
    </row>
    <row r="43" ht="14.1" customHeight="true" spans="1:6">
      <c r="A43" s="122" t="s">
        <v>37</v>
      </c>
      <c r="B43" s="234">
        <f t="shared" si="6"/>
        <v>17</v>
      </c>
      <c r="C43" s="237">
        <v>9</v>
      </c>
      <c r="D43" s="237"/>
      <c r="E43" s="237">
        <v>8</v>
      </c>
      <c r="F43" s="237"/>
    </row>
    <row r="44" ht="14.1" customHeight="true" spans="1:6">
      <c r="A44" s="122" t="s">
        <v>38</v>
      </c>
      <c r="B44" s="234">
        <f t="shared" si="6"/>
        <v>10</v>
      </c>
      <c r="C44" s="237">
        <v>3</v>
      </c>
      <c r="D44" s="237"/>
      <c r="E44" s="237">
        <v>7</v>
      </c>
      <c r="F44" s="237"/>
    </row>
    <row r="45" ht="14.1" customHeight="true" spans="1:6">
      <c r="A45" s="122" t="s">
        <v>39</v>
      </c>
      <c r="B45" s="234">
        <f t="shared" si="6"/>
        <v>16</v>
      </c>
      <c r="C45" s="237">
        <v>6</v>
      </c>
      <c r="D45" s="237"/>
      <c r="E45" s="237">
        <v>10</v>
      </c>
      <c r="F45" s="237"/>
    </row>
    <row r="46" s="322" customFormat="true" ht="14.1" customHeight="true" spans="1:6">
      <c r="A46" s="330" t="s">
        <v>40</v>
      </c>
      <c r="B46" s="234">
        <f t="shared" si="6"/>
        <v>25</v>
      </c>
      <c r="C46" s="234">
        <f>SUM(C47:C52)</f>
        <v>19</v>
      </c>
      <c r="D46" s="234">
        <f>SUM(D47:D52)</f>
        <v>0</v>
      </c>
      <c r="E46" s="234">
        <f>SUM(E47:E52)</f>
        <v>6</v>
      </c>
      <c r="F46" s="234">
        <f>SUM(F47:F52)</f>
        <v>0</v>
      </c>
    </row>
    <row r="47" ht="14.1" customHeight="true" spans="1:6">
      <c r="A47" s="122" t="s">
        <v>41</v>
      </c>
      <c r="B47" s="234">
        <f t="shared" si="6"/>
        <v>5</v>
      </c>
      <c r="C47" s="237">
        <v>5</v>
      </c>
      <c r="D47" s="237"/>
      <c r="E47" s="237"/>
      <c r="F47" s="237"/>
    </row>
    <row r="48" ht="14.1" customHeight="true" spans="1:6">
      <c r="A48" s="122" t="s">
        <v>234</v>
      </c>
      <c r="B48" s="234">
        <f t="shared" si="6"/>
        <v>1</v>
      </c>
      <c r="C48" s="237">
        <v>1</v>
      </c>
      <c r="D48" s="237"/>
      <c r="E48" s="237"/>
      <c r="F48" s="237"/>
    </row>
    <row r="49" ht="14.1" customHeight="true" spans="1:6">
      <c r="A49" s="122" t="s">
        <v>235</v>
      </c>
      <c r="B49" s="234">
        <f t="shared" si="6"/>
        <v>3</v>
      </c>
      <c r="C49" s="237">
        <v>3</v>
      </c>
      <c r="D49" s="237"/>
      <c r="E49" s="237"/>
      <c r="F49" s="237"/>
    </row>
    <row r="50" ht="14.1" customHeight="true" spans="1:6">
      <c r="A50" s="122" t="s">
        <v>42</v>
      </c>
      <c r="B50" s="234">
        <f t="shared" si="6"/>
        <v>8</v>
      </c>
      <c r="C50" s="237">
        <v>2</v>
      </c>
      <c r="D50" s="237"/>
      <c r="E50" s="237">
        <v>6</v>
      </c>
      <c r="F50" s="237"/>
    </row>
    <row r="51" ht="14.1" customHeight="true" spans="1:6">
      <c r="A51" s="122" t="s">
        <v>43</v>
      </c>
      <c r="B51" s="234">
        <f t="shared" si="6"/>
        <v>3</v>
      </c>
      <c r="C51" s="237">
        <v>3</v>
      </c>
      <c r="D51" s="237"/>
      <c r="E51" s="237"/>
      <c r="F51" s="237"/>
    </row>
    <row r="52" s="322" customFormat="true" ht="14.1" customHeight="true" spans="1:6">
      <c r="A52" s="122" t="s">
        <v>45</v>
      </c>
      <c r="B52" s="234">
        <f t="shared" si="6"/>
        <v>5</v>
      </c>
      <c r="C52" s="237">
        <v>5</v>
      </c>
      <c r="D52" s="237"/>
      <c r="E52" s="237"/>
      <c r="F52" s="237"/>
    </row>
    <row r="53" s="322" customFormat="true" ht="14.1" customHeight="true" spans="1:6">
      <c r="A53" s="330" t="s">
        <v>46</v>
      </c>
      <c r="B53" s="234">
        <f t="shared" si="6"/>
        <v>40</v>
      </c>
      <c r="C53" s="234">
        <f>SUM(C54:C59)</f>
        <v>40</v>
      </c>
      <c r="D53" s="234">
        <f t="shared" ref="D53:F53" si="8">SUM(D54:D59)</f>
        <v>0</v>
      </c>
      <c r="E53" s="234">
        <f t="shared" si="8"/>
        <v>0</v>
      </c>
      <c r="F53" s="234">
        <f t="shared" si="8"/>
        <v>0</v>
      </c>
    </row>
    <row r="54" ht="14.1" customHeight="true" spans="1:6">
      <c r="A54" s="122" t="s">
        <v>47</v>
      </c>
      <c r="B54" s="234">
        <f t="shared" si="6"/>
        <v>2</v>
      </c>
      <c r="C54" s="237">
        <v>2</v>
      </c>
      <c r="D54" s="237"/>
      <c r="E54" s="237"/>
      <c r="F54" s="237"/>
    </row>
    <row r="55" ht="14.1" customHeight="true" spans="1:6">
      <c r="A55" s="122" t="s">
        <v>237</v>
      </c>
      <c r="B55" s="234">
        <f t="shared" ref="B55:B57" si="9">SUM(C55:F55)</f>
        <v>11</v>
      </c>
      <c r="C55" s="237">
        <v>11</v>
      </c>
      <c r="D55" s="237"/>
      <c r="E55" s="237"/>
      <c r="F55" s="237"/>
    </row>
    <row r="56" ht="14.1" customHeight="true" spans="1:6">
      <c r="A56" s="122" t="s">
        <v>239</v>
      </c>
      <c r="B56" s="234">
        <f t="shared" si="9"/>
        <v>6</v>
      </c>
      <c r="C56" s="237">
        <v>6</v>
      </c>
      <c r="D56" s="237"/>
      <c r="E56" s="237"/>
      <c r="F56" s="237"/>
    </row>
    <row r="57" ht="14.1" customHeight="true" spans="1:6">
      <c r="A57" s="122" t="s">
        <v>48</v>
      </c>
      <c r="B57" s="234">
        <f t="shared" si="9"/>
        <v>3</v>
      </c>
      <c r="C57" s="237">
        <v>3</v>
      </c>
      <c r="D57" s="237"/>
      <c r="E57" s="237"/>
      <c r="F57" s="237"/>
    </row>
    <row r="58" ht="14.1" customHeight="true" spans="1:6">
      <c r="A58" s="122" t="s">
        <v>49</v>
      </c>
      <c r="B58" s="234">
        <f t="shared" ref="B58:B89" si="10">SUM(C58:F58)</f>
        <v>10</v>
      </c>
      <c r="C58" s="237">
        <v>10</v>
      </c>
      <c r="D58" s="237"/>
      <c r="E58" s="237"/>
      <c r="F58" s="237"/>
    </row>
    <row r="59" s="322" customFormat="true" ht="14.1" customHeight="true" spans="1:6">
      <c r="A59" s="122" t="s">
        <v>50</v>
      </c>
      <c r="B59" s="234">
        <f t="shared" si="10"/>
        <v>8</v>
      </c>
      <c r="C59" s="237">
        <v>8</v>
      </c>
      <c r="D59" s="237"/>
      <c r="E59" s="237"/>
      <c r="F59" s="237"/>
    </row>
    <row r="60" s="322" customFormat="true" ht="14.1" customHeight="true" spans="1:6">
      <c r="A60" s="330" t="s">
        <v>51</v>
      </c>
      <c r="B60" s="234">
        <f t="shared" si="10"/>
        <v>7229</v>
      </c>
      <c r="C60" s="234">
        <f>SUM(C61:C67)</f>
        <v>126</v>
      </c>
      <c r="D60" s="234">
        <f>SUM(D61:D67)</f>
        <v>0</v>
      </c>
      <c r="E60" s="234">
        <f>SUM(E61:E67)</f>
        <v>0</v>
      </c>
      <c r="F60" s="234">
        <f>SUM(F61:F67)</f>
        <v>7103</v>
      </c>
    </row>
    <row r="61" ht="14.1" customHeight="true" spans="1:6">
      <c r="A61" s="122" t="s">
        <v>243</v>
      </c>
      <c r="B61" s="234">
        <f t="shared" si="10"/>
        <v>25</v>
      </c>
      <c r="C61" s="237">
        <v>25</v>
      </c>
      <c r="D61" s="237"/>
      <c r="E61" s="237"/>
      <c r="F61" s="237"/>
    </row>
    <row r="62" ht="14.1" customHeight="true" spans="1:6">
      <c r="A62" s="122" t="s">
        <v>244</v>
      </c>
      <c r="B62" s="234">
        <f t="shared" si="10"/>
        <v>13</v>
      </c>
      <c r="C62" s="237">
        <v>13</v>
      </c>
      <c r="D62" s="237"/>
      <c r="E62" s="237"/>
      <c r="F62" s="237"/>
    </row>
    <row r="63" ht="14.1" customHeight="true" spans="1:6">
      <c r="A63" s="122" t="s">
        <v>1068</v>
      </c>
      <c r="B63" s="234">
        <f t="shared" si="10"/>
        <v>12</v>
      </c>
      <c r="C63" s="237">
        <v>12</v>
      </c>
      <c r="D63" s="237"/>
      <c r="E63" s="237"/>
      <c r="F63" s="237"/>
    </row>
    <row r="64" ht="14.1" customHeight="true" spans="1:6">
      <c r="A64" s="122" t="s">
        <v>246</v>
      </c>
      <c r="B64" s="234">
        <f t="shared" si="10"/>
        <v>5722</v>
      </c>
      <c r="C64" s="237">
        <v>24</v>
      </c>
      <c r="D64" s="237"/>
      <c r="E64" s="237"/>
      <c r="F64" s="237">
        <v>5698</v>
      </c>
    </row>
    <row r="65" ht="14.1" customHeight="true" spans="1:6">
      <c r="A65" s="122" t="s">
        <v>53</v>
      </c>
      <c r="B65" s="234">
        <f t="shared" si="10"/>
        <v>23</v>
      </c>
      <c r="C65" s="237">
        <v>23</v>
      </c>
      <c r="D65" s="237"/>
      <c r="E65" s="237"/>
      <c r="F65" s="237"/>
    </row>
    <row r="66" ht="14.1" customHeight="true" spans="1:6">
      <c r="A66" s="122" t="s">
        <v>54</v>
      </c>
      <c r="B66" s="234">
        <f t="shared" si="10"/>
        <v>1428</v>
      </c>
      <c r="C66" s="237">
        <v>23</v>
      </c>
      <c r="D66" s="237"/>
      <c r="E66" s="237"/>
      <c r="F66" s="237">
        <v>1405</v>
      </c>
    </row>
    <row r="67" s="322" customFormat="true" ht="14.1" customHeight="true" spans="1:6">
      <c r="A67" s="122" t="s">
        <v>55</v>
      </c>
      <c r="B67" s="234">
        <f t="shared" si="10"/>
        <v>6</v>
      </c>
      <c r="C67" s="237">
        <v>6</v>
      </c>
      <c r="D67" s="237"/>
      <c r="E67" s="237"/>
      <c r="F67" s="237"/>
    </row>
    <row r="68" s="322" customFormat="true" ht="14.1" customHeight="true" spans="1:6">
      <c r="A68" s="330" t="s">
        <v>56</v>
      </c>
      <c r="B68" s="234">
        <f t="shared" si="10"/>
        <v>250</v>
      </c>
      <c r="C68" s="234">
        <f>SUM(C69:C77)</f>
        <v>95</v>
      </c>
      <c r="D68" s="234">
        <f>SUM(D69:D77)</f>
        <v>0</v>
      </c>
      <c r="E68" s="234">
        <f>SUM(E69:E77)</f>
        <v>155</v>
      </c>
      <c r="F68" s="234">
        <f>SUM(F69:F77)</f>
        <v>0</v>
      </c>
    </row>
    <row r="69" ht="14.1" customHeight="true" spans="1:6">
      <c r="A69" s="122" t="s">
        <v>252</v>
      </c>
      <c r="B69" s="234">
        <f t="shared" si="10"/>
        <v>53</v>
      </c>
      <c r="C69" s="237">
        <v>5</v>
      </c>
      <c r="D69" s="237"/>
      <c r="E69" s="237">
        <v>48</v>
      </c>
      <c r="F69" s="237"/>
    </row>
    <row r="70" ht="14.1" customHeight="true" spans="1:6">
      <c r="A70" s="122" t="s">
        <v>253</v>
      </c>
      <c r="B70" s="234">
        <f t="shared" si="10"/>
        <v>49</v>
      </c>
      <c r="C70" s="237">
        <v>2</v>
      </c>
      <c r="D70" s="237"/>
      <c r="E70" s="237">
        <v>47</v>
      </c>
      <c r="F70" s="237"/>
    </row>
    <row r="71" ht="14.1" customHeight="true" spans="1:6">
      <c r="A71" s="122" t="s">
        <v>254</v>
      </c>
      <c r="B71" s="234">
        <f t="shared" si="10"/>
        <v>6</v>
      </c>
      <c r="C71" s="237">
        <v>6</v>
      </c>
      <c r="D71" s="237"/>
      <c r="E71" s="237"/>
      <c r="F71" s="237"/>
    </row>
    <row r="72" ht="14.1" customHeight="true" spans="1:6">
      <c r="A72" s="122" t="s">
        <v>58</v>
      </c>
      <c r="B72" s="234">
        <f t="shared" si="10"/>
        <v>36</v>
      </c>
      <c r="C72" s="237">
        <v>11</v>
      </c>
      <c r="D72" s="237"/>
      <c r="E72" s="237">
        <v>25</v>
      </c>
      <c r="F72" s="237"/>
    </row>
    <row r="73" ht="14.1" customHeight="true" spans="1:6">
      <c r="A73" s="122" t="s">
        <v>59</v>
      </c>
      <c r="B73" s="234">
        <f t="shared" si="10"/>
        <v>24</v>
      </c>
      <c r="C73" s="237">
        <v>6</v>
      </c>
      <c r="D73" s="237"/>
      <c r="E73" s="237">
        <v>18</v>
      </c>
      <c r="F73" s="237"/>
    </row>
    <row r="74" ht="14.1" customHeight="true" spans="1:6">
      <c r="A74" s="122" t="s">
        <v>60</v>
      </c>
      <c r="B74" s="234">
        <f t="shared" si="10"/>
        <v>1</v>
      </c>
      <c r="C74" s="237">
        <v>1</v>
      </c>
      <c r="D74" s="237"/>
      <c r="E74" s="237"/>
      <c r="F74" s="237"/>
    </row>
    <row r="75" ht="14.1" customHeight="true" spans="1:6">
      <c r="A75" s="122" t="s">
        <v>61</v>
      </c>
      <c r="B75" s="234">
        <f t="shared" si="10"/>
        <v>39</v>
      </c>
      <c r="C75" s="237">
        <v>22</v>
      </c>
      <c r="D75" s="237"/>
      <c r="E75" s="237">
        <v>17</v>
      </c>
      <c r="F75" s="237"/>
    </row>
    <row r="76" ht="14.1" customHeight="true" spans="1:6">
      <c r="A76" s="122" t="s">
        <v>62</v>
      </c>
      <c r="B76" s="234">
        <f t="shared" si="10"/>
        <v>31</v>
      </c>
      <c r="C76" s="237">
        <v>31</v>
      </c>
      <c r="D76" s="237"/>
      <c r="E76" s="237"/>
      <c r="F76" s="237"/>
    </row>
    <row r="77" s="322" customFormat="true" ht="14.1" customHeight="true" spans="1:6">
      <c r="A77" s="122" t="s">
        <v>63</v>
      </c>
      <c r="B77" s="234">
        <f t="shared" si="10"/>
        <v>11</v>
      </c>
      <c r="C77" s="237">
        <v>11</v>
      </c>
      <c r="D77" s="237"/>
      <c r="E77" s="237"/>
      <c r="F77" s="237"/>
    </row>
    <row r="78" s="322" customFormat="true" ht="14.1" customHeight="true" spans="1:6">
      <c r="A78" s="330" t="s">
        <v>64</v>
      </c>
      <c r="B78" s="234">
        <f t="shared" si="10"/>
        <v>107</v>
      </c>
      <c r="C78" s="234">
        <f>SUM(C79:C84)</f>
        <v>83</v>
      </c>
      <c r="D78" s="234">
        <f>SUM(D79:D84)</f>
        <v>0</v>
      </c>
      <c r="E78" s="234">
        <f>SUM(E79:E84)</f>
        <v>24</v>
      </c>
      <c r="F78" s="234">
        <f>SUM(F79:F84)</f>
        <v>0</v>
      </c>
    </row>
    <row r="79" ht="14.1" customHeight="true" spans="1:6">
      <c r="A79" s="122" t="s">
        <v>255</v>
      </c>
      <c r="B79" s="234">
        <f t="shared" si="10"/>
        <v>23</v>
      </c>
      <c r="C79" s="237">
        <v>17</v>
      </c>
      <c r="D79" s="237"/>
      <c r="E79" s="237">
        <v>6</v>
      </c>
      <c r="F79" s="237"/>
    </row>
    <row r="80" ht="14.1" customHeight="true" spans="1:6">
      <c r="A80" s="122" t="s">
        <v>257</v>
      </c>
      <c r="B80" s="234">
        <f t="shared" si="10"/>
        <v>6</v>
      </c>
      <c r="C80" s="237">
        <v>6</v>
      </c>
      <c r="D80" s="237"/>
      <c r="E80" s="237"/>
      <c r="F80" s="237"/>
    </row>
    <row r="81" ht="14.1" customHeight="true" spans="1:6">
      <c r="A81" s="122" t="s">
        <v>259</v>
      </c>
      <c r="B81" s="234">
        <f t="shared" si="10"/>
        <v>12</v>
      </c>
      <c r="C81" s="237">
        <v>12</v>
      </c>
      <c r="D81" s="237"/>
      <c r="E81" s="237"/>
      <c r="F81" s="237"/>
    </row>
    <row r="82" ht="14.1" customHeight="true" spans="1:6">
      <c r="A82" s="122" t="s">
        <v>66</v>
      </c>
      <c r="B82" s="234">
        <f t="shared" si="10"/>
        <v>30</v>
      </c>
      <c r="C82" s="237">
        <v>18</v>
      </c>
      <c r="D82" s="237"/>
      <c r="E82" s="237">
        <v>12</v>
      </c>
      <c r="F82" s="237"/>
    </row>
    <row r="83" ht="14.1" customHeight="true" spans="1:6">
      <c r="A83" s="122" t="s">
        <v>67</v>
      </c>
      <c r="B83" s="234">
        <f t="shared" si="10"/>
        <v>33</v>
      </c>
      <c r="C83" s="237">
        <v>27</v>
      </c>
      <c r="D83" s="237"/>
      <c r="E83" s="237">
        <v>6</v>
      </c>
      <c r="F83" s="237"/>
    </row>
    <row r="84" s="322" customFormat="true" ht="14.1" customHeight="true" spans="1:6">
      <c r="A84" s="122" t="s">
        <v>68</v>
      </c>
      <c r="B84" s="234">
        <f t="shared" si="10"/>
        <v>3</v>
      </c>
      <c r="C84" s="237">
        <v>3</v>
      </c>
      <c r="D84" s="237"/>
      <c r="E84" s="237"/>
      <c r="F84" s="237"/>
    </row>
    <row r="85" s="322" customFormat="true" ht="14.1" customHeight="true" spans="1:6">
      <c r="A85" s="330" t="s">
        <v>69</v>
      </c>
      <c r="B85" s="234">
        <f t="shared" si="10"/>
        <v>44</v>
      </c>
      <c r="C85" s="234">
        <f>SUM(C86:C90)</f>
        <v>27</v>
      </c>
      <c r="D85" s="234">
        <f>SUM(D86:D90)</f>
        <v>0</v>
      </c>
      <c r="E85" s="234">
        <f t="shared" ref="E85:F85" si="11">SUM(E86:E90)</f>
        <v>17</v>
      </c>
      <c r="F85" s="234">
        <f t="shared" si="11"/>
        <v>0</v>
      </c>
    </row>
    <row r="86" ht="14.1" customHeight="true" spans="1:6">
      <c r="A86" s="122" t="s">
        <v>70</v>
      </c>
      <c r="B86" s="234">
        <f t="shared" si="10"/>
        <v>7</v>
      </c>
      <c r="C86" s="237">
        <v>7</v>
      </c>
      <c r="D86" s="237"/>
      <c r="E86" s="237"/>
      <c r="F86" s="237"/>
    </row>
    <row r="87" ht="14.1" customHeight="true" spans="1:6">
      <c r="A87" s="122" t="s">
        <v>263</v>
      </c>
      <c r="B87" s="234">
        <f t="shared" si="10"/>
        <v>11</v>
      </c>
      <c r="C87" s="237">
        <v>4</v>
      </c>
      <c r="D87" s="237"/>
      <c r="E87" s="237">
        <v>7</v>
      </c>
      <c r="F87" s="237"/>
    </row>
    <row r="88" ht="14.1" customHeight="true" spans="1:6">
      <c r="A88" s="122" t="s">
        <v>71</v>
      </c>
      <c r="B88" s="234">
        <f t="shared" si="10"/>
        <v>17</v>
      </c>
      <c r="C88" s="237">
        <v>7</v>
      </c>
      <c r="D88" s="237"/>
      <c r="E88" s="237">
        <v>10</v>
      </c>
      <c r="F88" s="237"/>
    </row>
    <row r="89" ht="14.1" customHeight="true" spans="1:6">
      <c r="A89" s="122" t="s">
        <v>72</v>
      </c>
      <c r="B89" s="234">
        <f t="shared" si="10"/>
        <v>1</v>
      </c>
      <c r="C89" s="237">
        <v>1</v>
      </c>
      <c r="D89" s="237"/>
      <c r="E89" s="237"/>
      <c r="F89" s="237"/>
    </row>
    <row r="90" s="322" customFormat="true" ht="14.1" customHeight="true" spans="1:6">
      <c r="A90" s="122" t="s">
        <v>73</v>
      </c>
      <c r="B90" s="234">
        <f t="shared" ref="B90:B121" si="12">SUM(C90:F90)</f>
        <v>8</v>
      </c>
      <c r="C90" s="237">
        <v>8</v>
      </c>
      <c r="D90" s="237"/>
      <c r="E90" s="237"/>
      <c r="F90" s="237"/>
    </row>
    <row r="91" s="322" customFormat="true" ht="14.1" customHeight="true" spans="1:6">
      <c r="A91" s="330" t="s">
        <v>74</v>
      </c>
      <c r="B91" s="234">
        <f t="shared" si="12"/>
        <v>102</v>
      </c>
      <c r="C91" s="234">
        <f>SUM(C92:C97)</f>
        <v>28</v>
      </c>
      <c r="D91" s="234">
        <f>SUM(D92:D97)</f>
        <v>0</v>
      </c>
      <c r="E91" s="234">
        <f>SUM(E92:E97)</f>
        <v>74</v>
      </c>
      <c r="F91" s="234">
        <f>SUM(F92:F97)</f>
        <v>0</v>
      </c>
    </row>
    <row r="92" ht="14.1" customHeight="true" spans="1:6">
      <c r="A92" s="122" t="s">
        <v>266</v>
      </c>
      <c r="B92" s="234">
        <f t="shared" si="12"/>
        <v>9</v>
      </c>
      <c r="C92" s="237">
        <v>4</v>
      </c>
      <c r="D92" s="237"/>
      <c r="E92" s="237">
        <v>5</v>
      </c>
      <c r="F92" s="237"/>
    </row>
    <row r="93" ht="14.1" customHeight="true" spans="1:6">
      <c r="A93" s="122" t="s">
        <v>267</v>
      </c>
      <c r="B93" s="234">
        <f t="shared" si="12"/>
        <v>3</v>
      </c>
      <c r="C93" s="237">
        <v>3</v>
      </c>
      <c r="D93" s="237"/>
      <c r="E93" s="237"/>
      <c r="F93" s="237"/>
    </row>
    <row r="94" ht="14.1" customHeight="true" spans="1:6">
      <c r="A94" s="122" t="s">
        <v>268</v>
      </c>
      <c r="B94" s="234">
        <f t="shared" si="12"/>
        <v>14</v>
      </c>
      <c r="C94" s="237">
        <v>3</v>
      </c>
      <c r="D94" s="237"/>
      <c r="E94" s="237">
        <v>11</v>
      </c>
      <c r="F94" s="237"/>
    </row>
    <row r="95" ht="14.1" customHeight="true" spans="1:6">
      <c r="A95" s="122" t="s">
        <v>76</v>
      </c>
      <c r="B95" s="234">
        <f t="shared" si="12"/>
        <v>7</v>
      </c>
      <c r="C95" s="237">
        <v>7</v>
      </c>
      <c r="D95" s="237"/>
      <c r="E95" s="237"/>
      <c r="F95" s="237"/>
    </row>
    <row r="96" ht="14.1" customHeight="true" spans="1:6">
      <c r="A96" s="122" t="s">
        <v>77</v>
      </c>
      <c r="B96" s="234">
        <f t="shared" si="12"/>
        <v>3</v>
      </c>
      <c r="C96" s="237">
        <v>3</v>
      </c>
      <c r="D96" s="237"/>
      <c r="E96" s="237"/>
      <c r="F96" s="237"/>
    </row>
    <row r="97" s="322" customFormat="true" ht="14.1" customHeight="true" spans="1:6">
      <c r="A97" s="122" t="s">
        <v>78</v>
      </c>
      <c r="B97" s="234">
        <f t="shared" si="12"/>
        <v>66</v>
      </c>
      <c r="C97" s="237">
        <v>8</v>
      </c>
      <c r="D97" s="237"/>
      <c r="E97" s="237">
        <v>58</v>
      </c>
      <c r="F97" s="237"/>
    </row>
    <row r="98" s="322" customFormat="true" ht="14.1" customHeight="true" spans="1:6">
      <c r="A98" s="330" t="s">
        <v>79</v>
      </c>
      <c r="B98" s="234">
        <f t="shared" si="12"/>
        <v>1185</v>
      </c>
      <c r="C98" s="234">
        <f>SUM(C99:C103)</f>
        <v>88</v>
      </c>
      <c r="D98" s="234">
        <f>SUM(D99:D103)</f>
        <v>0</v>
      </c>
      <c r="E98" s="234">
        <f>SUM(E99:E103)</f>
        <v>0</v>
      </c>
      <c r="F98" s="234">
        <f>SUM(F99:F103)</f>
        <v>1097</v>
      </c>
    </row>
    <row r="99" ht="14.1" customHeight="true" spans="1:6">
      <c r="A99" s="122" t="s">
        <v>269</v>
      </c>
      <c r="B99" s="234">
        <f t="shared" si="12"/>
        <v>15</v>
      </c>
      <c r="C99" s="237">
        <v>15</v>
      </c>
      <c r="D99" s="237"/>
      <c r="E99" s="237"/>
      <c r="F99" s="237"/>
    </row>
    <row r="100" ht="14.1" customHeight="true" spans="1:6">
      <c r="A100" s="122" t="s">
        <v>270</v>
      </c>
      <c r="B100" s="234">
        <f t="shared" si="12"/>
        <v>7</v>
      </c>
      <c r="C100" s="237">
        <v>7</v>
      </c>
      <c r="D100" s="237"/>
      <c r="E100" s="237"/>
      <c r="F100" s="237"/>
    </row>
    <row r="101" ht="14.1" customHeight="true" spans="1:6">
      <c r="A101" s="122" t="s">
        <v>81</v>
      </c>
      <c r="B101" s="234">
        <f t="shared" si="12"/>
        <v>13</v>
      </c>
      <c r="C101" s="237">
        <v>13</v>
      </c>
      <c r="D101" s="237"/>
      <c r="E101" s="237"/>
      <c r="F101" s="237"/>
    </row>
    <row r="102" ht="14.1" customHeight="true" spans="1:6">
      <c r="A102" s="122" t="s">
        <v>82</v>
      </c>
      <c r="B102" s="234">
        <f t="shared" si="12"/>
        <v>1136</v>
      </c>
      <c r="C102" s="237">
        <v>39</v>
      </c>
      <c r="D102" s="237"/>
      <c r="E102" s="237"/>
      <c r="F102" s="237">
        <v>1097</v>
      </c>
    </row>
    <row r="103" s="322" customFormat="true" ht="14.1" customHeight="true" spans="1:6">
      <c r="A103" s="122" t="s">
        <v>83</v>
      </c>
      <c r="B103" s="234">
        <f t="shared" si="12"/>
        <v>14</v>
      </c>
      <c r="C103" s="237">
        <v>14</v>
      </c>
      <c r="D103" s="237"/>
      <c r="E103" s="237"/>
      <c r="F103" s="237"/>
    </row>
    <row r="104" s="322" customFormat="true" ht="14.1" customHeight="true" spans="1:6">
      <c r="A104" s="330" t="s">
        <v>85</v>
      </c>
      <c r="B104" s="234">
        <f t="shared" si="12"/>
        <v>3900</v>
      </c>
      <c r="C104" s="234">
        <f>SUM(C105,C107,C109,C111,C113,C115,C117,C119:C121,C122,C136)</f>
        <v>1760</v>
      </c>
      <c r="D104" s="234">
        <f t="shared" ref="D104:F104" si="13">SUM(D105,D107,D109,D111,D113,D115,D117,D119:D121,D122,D136)</f>
        <v>1550</v>
      </c>
      <c r="E104" s="234">
        <f t="shared" si="13"/>
        <v>590</v>
      </c>
      <c r="F104" s="234">
        <f t="shared" si="13"/>
        <v>0</v>
      </c>
    </row>
    <row r="105" s="322" customFormat="true" ht="14.1" customHeight="true" spans="1:6">
      <c r="A105" s="330" t="s">
        <v>86</v>
      </c>
      <c r="B105" s="234">
        <f t="shared" si="12"/>
        <v>20</v>
      </c>
      <c r="C105" s="234">
        <f>SUM(C106)</f>
        <v>20</v>
      </c>
      <c r="D105" s="234">
        <f>SUM(D106)</f>
        <v>0</v>
      </c>
      <c r="E105" s="234"/>
      <c r="F105" s="234"/>
    </row>
    <row r="106" ht="14.1" customHeight="true" spans="1:6">
      <c r="A106" s="122" t="s">
        <v>87</v>
      </c>
      <c r="B106" s="234">
        <f t="shared" si="12"/>
        <v>20</v>
      </c>
      <c r="C106" s="237">
        <f>SUM('附件3-4-2'!C7)</f>
        <v>20</v>
      </c>
      <c r="D106" s="237"/>
      <c r="E106" s="237"/>
      <c r="F106" s="237"/>
    </row>
    <row r="107" s="322" customFormat="true" ht="14.1" customHeight="true" spans="1:6">
      <c r="A107" s="330" t="s">
        <v>97</v>
      </c>
      <c r="B107" s="234">
        <f t="shared" si="12"/>
        <v>20</v>
      </c>
      <c r="C107" s="234">
        <f>SUM(C108)</f>
        <v>20</v>
      </c>
      <c r="D107" s="234">
        <f>SUM(D108)</f>
        <v>0</v>
      </c>
      <c r="E107" s="234"/>
      <c r="F107" s="234"/>
    </row>
    <row r="108" ht="14.1" customHeight="true" spans="1:6">
      <c r="A108" s="122" t="s">
        <v>87</v>
      </c>
      <c r="B108" s="234">
        <f t="shared" si="12"/>
        <v>20</v>
      </c>
      <c r="C108" s="237">
        <f>SUM('附件3-4-2'!C9)</f>
        <v>20</v>
      </c>
      <c r="D108" s="237"/>
      <c r="E108" s="237"/>
      <c r="F108" s="237"/>
    </row>
    <row r="109" s="322" customFormat="true" ht="14.1" customHeight="true" spans="1:6">
      <c r="A109" s="330" t="s">
        <v>113</v>
      </c>
      <c r="B109" s="234">
        <f t="shared" si="12"/>
        <v>20</v>
      </c>
      <c r="C109" s="234">
        <f>SUM(C110)</f>
        <v>20</v>
      </c>
      <c r="D109" s="234">
        <f>SUM(D110)</f>
        <v>0</v>
      </c>
      <c r="E109" s="234"/>
      <c r="F109" s="234"/>
    </row>
    <row r="110" ht="14.1" customHeight="true" spans="1:6">
      <c r="A110" s="122" t="s">
        <v>87</v>
      </c>
      <c r="B110" s="234">
        <f t="shared" si="12"/>
        <v>20</v>
      </c>
      <c r="C110" s="237">
        <f>SUM('附件3-4-2'!C11)</f>
        <v>20</v>
      </c>
      <c r="D110" s="237"/>
      <c r="E110" s="237"/>
      <c r="F110" s="237"/>
    </row>
    <row r="111" s="322" customFormat="true" ht="14.1" customHeight="true" spans="1:6">
      <c r="A111" s="330" t="s">
        <v>123</v>
      </c>
      <c r="B111" s="234">
        <f t="shared" si="12"/>
        <v>240</v>
      </c>
      <c r="C111" s="234">
        <f>SUM(C112:C112)</f>
        <v>240</v>
      </c>
      <c r="D111" s="234">
        <f>SUM(D112:D112)</f>
        <v>0</v>
      </c>
      <c r="E111" s="234"/>
      <c r="F111" s="234"/>
    </row>
    <row r="112" ht="14.1" customHeight="true" spans="1:6">
      <c r="A112" s="122" t="s">
        <v>124</v>
      </c>
      <c r="B112" s="234">
        <f t="shared" si="12"/>
        <v>240</v>
      </c>
      <c r="C112" s="237">
        <f>SUM('附件3-4-2'!C13:C15)</f>
        <v>240</v>
      </c>
      <c r="D112" s="237"/>
      <c r="E112" s="237"/>
      <c r="F112" s="237"/>
    </row>
    <row r="113" s="322" customFormat="true" ht="14.1" customHeight="true" spans="1:6">
      <c r="A113" s="330" t="s">
        <v>129</v>
      </c>
      <c r="B113" s="234">
        <f t="shared" si="12"/>
        <v>20</v>
      </c>
      <c r="C113" s="234">
        <f>SUM(C114)</f>
        <v>20</v>
      </c>
      <c r="D113" s="234">
        <f>SUM(D114)</f>
        <v>0</v>
      </c>
      <c r="E113" s="234">
        <f>SUM(E114)</f>
        <v>0</v>
      </c>
      <c r="F113" s="234"/>
    </row>
    <row r="114" ht="14.1" customHeight="true" spans="1:6">
      <c r="A114" s="122" t="s">
        <v>87</v>
      </c>
      <c r="B114" s="234">
        <f t="shared" si="12"/>
        <v>20</v>
      </c>
      <c r="C114" s="237">
        <f>SUM('附件3-4-2'!C17)</f>
        <v>20</v>
      </c>
      <c r="D114" s="237"/>
      <c r="E114" s="237"/>
      <c r="F114" s="237"/>
    </row>
    <row r="115" s="322" customFormat="true" ht="14.1" customHeight="true" spans="1:6">
      <c r="A115" s="330" t="s">
        <v>133</v>
      </c>
      <c r="B115" s="234">
        <f t="shared" si="12"/>
        <v>20</v>
      </c>
      <c r="C115" s="234">
        <f>SUM(C116)</f>
        <v>20</v>
      </c>
      <c r="D115" s="234">
        <f>SUM(D116)</f>
        <v>0</v>
      </c>
      <c r="E115" s="234"/>
      <c r="F115" s="234"/>
    </row>
    <row r="116" ht="14.1" customHeight="true" spans="1:6">
      <c r="A116" s="122" t="s">
        <v>87</v>
      </c>
      <c r="B116" s="234">
        <f t="shared" si="12"/>
        <v>20</v>
      </c>
      <c r="C116" s="237">
        <f>SUM('附件3-4-2'!C19)</f>
        <v>20</v>
      </c>
      <c r="D116" s="237"/>
      <c r="E116" s="237"/>
      <c r="F116" s="237"/>
    </row>
    <row r="117" s="322" customFormat="true" ht="14.1" customHeight="true" spans="1:6">
      <c r="A117" s="330" t="s">
        <v>135</v>
      </c>
      <c r="B117" s="234">
        <f t="shared" si="12"/>
        <v>320</v>
      </c>
      <c r="C117" s="234">
        <f>SUM(C118)</f>
        <v>50</v>
      </c>
      <c r="D117" s="234">
        <f>SUM(D118)</f>
        <v>0</v>
      </c>
      <c r="E117" s="234">
        <f t="shared" ref="E117" si="14">SUM(E118)</f>
        <v>270</v>
      </c>
      <c r="F117" s="234"/>
    </row>
    <row r="118" ht="14.1" customHeight="true" spans="1:6">
      <c r="A118" s="122" t="s">
        <v>87</v>
      </c>
      <c r="B118" s="234">
        <f t="shared" si="12"/>
        <v>320</v>
      </c>
      <c r="C118" s="237">
        <f>SUM('附件3-4-2'!C21)</f>
        <v>50</v>
      </c>
      <c r="D118" s="237"/>
      <c r="E118" s="237">
        <f>SUM('附件3-4-2'!C22:C23)</f>
        <v>270</v>
      </c>
      <c r="F118" s="237"/>
    </row>
    <row r="119" s="322" customFormat="true" ht="14.1" customHeight="true" spans="1:6">
      <c r="A119" s="330" t="s">
        <v>1069</v>
      </c>
      <c r="B119" s="234">
        <f t="shared" si="12"/>
        <v>163</v>
      </c>
      <c r="C119" s="234">
        <f>SUM('附件3-4-2'!C25)</f>
        <v>20</v>
      </c>
      <c r="D119" s="234"/>
      <c r="E119" s="234">
        <f>SUM('附件3-4-2'!C26)</f>
        <v>143</v>
      </c>
      <c r="F119" s="234"/>
    </row>
    <row r="120" s="322" customFormat="true" ht="14.1" customHeight="true" spans="1:6">
      <c r="A120" s="330" t="s">
        <v>142</v>
      </c>
      <c r="B120" s="234">
        <f t="shared" si="12"/>
        <v>10</v>
      </c>
      <c r="C120" s="234">
        <f>SUM('附件3-4-2'!C28)</f>
        <v>10</v>
      </c>
      <c r="D120" s="234"/>
      <c r="E120" s="234"/>
      <c r="F120" s="234"/>
    </row>
    <row r="121" s="322" customFormat="true" ht="14.1" customHeight="true" spans="1:6">
      <c r="A121" s="330" t="s">
        <v>143</v>
      </c>
      <c r="B121" s="234">
        <f t="shared" si="12"/>
        <v>20</v>
      </c>
      <c r="C121" s="234">
        <f>SUM('附件3-4-2'!C30)</f>
        <v>20</v>
      </c>
      <c r="D121" s="234"/>
      <c r="E121" s="234"/>
      <c r="F121" s="234"/>
    </row>
    <row r="122" s="322" customFormat="true" ht="14.1" customHeight="true" spans="1:6">
      <c r="A122" s="330" t="s">
        <v>1070</v>
      </c>
      <c r="B122" s="234">
        <f t="shared" ref="B122:B136" si="15">SUM(C122:F122)</f>
        <v>820</v>
      </c>
      <c r="C122" s="234">
        <f>SUM(C123:C135)</f>
        <v>0</v>
      </c>
      <c r="D122" s="234">
        <f>SUM(D123:D135)</f>
        <v>820</v>
      </c>
      <c r="E122" s="234">
        <f>SUM(E123:E135)</f>
        <v>0</v>
      </c>
      <c r="F122" s="234">
        <f>SUM(F123:F135)</f>
        <v>0</v>
      </c>
    </row>
    <row r="123" ht="14.1" customHeight="true" spans="1:6">
      <c r="A123" s="122" t="s">
        <v>150</v>
      </c>
      <c r="B123" s="234">
        <f t="shared" si="15"/>
        <v>60</v>
      </c>
      <c r="C123" s="237"/>
      <c r="D123" s="237">
        <f>SUM('附件3-4-2'!C32)</f>
        <v>60</v>
      </c>
      <c r="E123" s="237"/>
      <c r="F123" s="237"/>
    </row>
    <row r="124" ht="14.1" customHeight="true" spans="1:6">
      <c r="A124" s="122" t="s">
        <v>151</v>
      </c>
      <c r="B124" s="234">
        <f t="shared" si="15"/>
        <v>110</v>
      </c>
      <c r="C124" s="237"/>
      <c r="D124" s="237">
        <f>SUM('附件3-4-2'!C33)</f>
        <v>110</v>
      </c>
      <c r="E124" s="237"/>
      <c r="F124" s="237"/>
    </row>
    <row r="125" ht="14.1" customHeight="true" spans="1:6">
      <c r="A125" s="122" t="s">
        <v>152</v>
      </c>
      <c r="B125" s="234">
        <f t="shared" si="15"/>
        <v>54</v>
      </c>
      <c r="C125" s="237"/>
      <c r="D125" s="237">
        <f>SUM('附件3-4-2'!C34)</f>
        <v>54</v>
      </c>
      <c r="E125" s="237"/>
      <c r="F125" s="237"/>
    </row>
    <row r="126" ht="14.1" customHeight="true" spans="1:6">
      <c r="A126" s="122" t="s">
        <v>153</v>
      </c>
      <c r="B126" s="234">
        <f t="shared" si="15"/>
        <v>80</v>
      </c>
      <c r="C126" s="237"/>
      <c r="D126" s="237">
        <f>SUM('附件3-4-2'!C35)</f>
        <v>80</v>
      </c>
      <c r="E126" s="237"/>
      <c r="F126" s="237"/>
    </row>
    <row r="127" ht="14.1" customHeight="true" spans="1:6">
      <c r="A127" s="122" t="s">
        <v>154</v>
      </c>
      <c r="B127" s="234">
        <f t="shared" si="15"/>
        <v>72</v>
      </c>
      <c r="C127" s="237"/>
      <c r="D127" s="237">
        <f>SUM('附件3-4-2'!C36)</f>
        <v>72</v>
      </c>
      <c r="E127" s="237"/>
      <c r="F127" s="237"/>
    </row>
    <row r="128" ht="14.1" customHeight="true" spans="1:6">
      <c r="A128" s="122" t="s">
        <v>155</v>
      </c>
      <c r="B128" s="234">
        <f t="shared" si="15"/>
        <v>40</v>
      </c>
      <c r="C128" s="237"/>
      <c r="D128" s="237">
        <f>SUM('附件3-4-2'!C37)</f>
        <v>40</v>
      </c>
      <c r="E128" s="237"/>
      <c r="F128" s="237"/>
    </row>
    <row r="129" ht="14.1" customHeight="true" spans="1:6">
      <c r="A129" s="122" t="s">
        <v>156</v>
      </c>
      <c r="B129" s="234">
        <f t="shared" si="15"/>
        <v>42</v>
      </c>
      <c r="C129" s="237"/>
      <c r="D129" s="237">
        <f>SUM('附件3-4-2'!C38)</f>
        <v>42</v>
      </c>
      <c r="E129" s="237"/>
      <c r="F129" s="237"/>
    </row>
    <row r="130" ht="14.1" customHeight="true" spans="1:6">
      <c r="A130" s="122" t="s">
        <v>157</v>
      </c>
      <c r="B130" s="234">
        <f t="shared" si="15"/>
        <v>65</v>
      </c>
      <c r="C130" s="237"/>
      <c r="D130" s="237">
        <f>SUM('附件3-4-2'!C39)</f>
        <v>65</v>
      </c>
      <c r="E130" s="237"/>
      <c r="F130" s="237"/>
    </row>
    <row r="131" ht="14.1" customHeight="true" spans="1:6">
      <c r="A131" s="122" t="s">
        <v>158</v>
      </c>
      <c r="B131" s="234">
        <f t="shared" si="15"/>
        <v>66</v>
      </c>
      <c r="C131" s="237"/>
      <c r="D131" s="237">
        <f>SUM('附件3-4-2'!C40)</f>
        <v>66</v>
      </c>
      <c r="E131" s="237"/>
      <c r="F131" s="237"/>
    </row>
    <row r="132" ht="14.1" customHeight="true" spans="1:6">
      <c r="A132" s="122" t="s">
        <v>159</v>
      </c>
      <c r="B132" s="234">
        <f t="shared" si="15"/>
        <v>60</v>
      </c>
      <c r="C132" s="237"/>
      <c r="D132" s="237">
        <f>SUM('附件3-4-2'!C41)</f>
        <v>60</v>
      </c>
      <c r="E132" s="237"/>
      <c r="F132" s="237"/>
    </row>
    <row r="133" ht="14.1" customHeight="true" spans="1:6">
      <c r="A133" s="122" t="s">
        <v>160</v>
      </c>
      <c r="B133" s="234">
        <f t="shared" si="15"/>
        <v>50</v>
      </c>
      <c r="C133" s="237"/>
      <c r="D133" s="237">
        <f>SUM('附件3-4-2'!C42)</f>
        <v>50</v>
      </c>
      <c r="E133" s="237"/>
      <c r="F133" s="237"/>
    </row>
    <row r="134" ht="14.1" customHeight="true" spans="1:6">
      <c r="A134" s="122" t="s">
        <v>161</v>
      </c>
      <c r="B134" s="234">
        <f t="shared" si="15"/>
        <v>51</v>
      </c>
      <c r="C134" s="237"/>
      <c r="D134" s="237">
        <f>SUM('附件3-4-2'!C43)</f>
        <v>51</v>
      </c>
      <c r="E134" s="237"/>
      <c r="F134" s="237"/>
    </row>
    <row r="135" ht="14.1" customHeight="true" spans="1:6">
      <c r="A135" s="122" t="s">
        <v>162</v>
      </c>
      <c r="B135" s="234">
        <f t="shared" si="15"/>
        <v>70</v>
      </c>
      <c r="C135" s="237"/>
      <c r="D135" s="237">
        <f>SUM('附件3-4-2'!C44)</f>
        <v>70</v>
      </c>
      <c r="E135" s="237"/>
      <c r="F135" s="237"/>
    </row>
    <row r="136" s="322" customFormat="true" ht="14.1" customHeight="true" spans="1:6">
      <c r="A136" s="330" t="s">
        <v>168</v>
      </c>
      <c r="B136" s="234">
        <f t="shared" si="15"/>
        <v>2227</v>
      </c>
      <c r="C136" s="234">
        <f>SUM('附件3-4-2'!C46:C49)</f>
        <v>1320</v>
      </c>
      <c r="D136" s="234">
        <f>SUM('附件3-4-2'!C50:C51)</f>
        <v>730</v>
      </c>
      <c r="E136" s="234">
        <f>SUM('附件3-4-2'!C52)</f>
        <v>177</v>
      </c>
      <c r="F136" s="234"/>
    </row>
  </sheetData>
  <customSheetViews>
    <customSheetView guid="{40546AE0-6B6D-4AC1-BF36-7BDCA8DD176C}" scale="400" showPageBreaks="true" printArea="true" topLeftCell="A4">
      <pane xSplit="2" ySplit="1" topLeftCell="C5" activePane="bottomRight" state="frozen"/>
      <selection activeCell="A4" sqref="$A4:$XFD4"/>
      <pageMargins left="0.708661417322835" right="0.708661417322835" top="0.748031496062992" bottom="0.748031496062992" header="0.31496062992126" footer="0.31496062992126"/>
      <printOptions horizontalCentered="true"/>
      <pageSetup paperSize="9" orientation="portrait"/>
      <headerFooter/>
    </customSheetView>
  </customSheetViews>
  <mergeCells count="1">
    <mergeCell ref="A2:F2"/>
  </mergeCells>
  <printOptions horizontalCentered="true"/>
  <pageMargins left="0.708661417322835" right="0.708661417322835" top="0.748031496062992" bottom="0.748031496062992" header="0.31496062992126" footer="0.31496062992126"/>
  <pageSetup paperSize="9" orientation="portrait"/>
  <headerFooter/>
  <ignoredErrors>
    <ignoredError sqref="C111 C98 C91 C85 C78 C68 C60 C53 C46 C30 C22 C15 F122" formulaRange="true"/>
  </ignoredError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2"/>
  <sheetViews>
    <sheetView view="pageBreakPreview" zoomScaleNormal="100" zoomScaleSheetLayoutView="100" topLeftCell="A19" workbookViewId="0">
      <selection activeCell="B7" sqref="B7"/>
    </sheetView>
  </sheetViews>
  <sheetFormatPr defaultColWidth="9" defaultRowHeight="13.5" outlineLevelCol="3"/>
  <cols>
    <col min="1" max="1" width="5.5" style="287" customWidth="true"/>
    <col min="2" max="2" width="48.25" style="288" customWidth="true"/>
    <col min="3" max="3" width="10" style="289" customWidth="true"/>
    <col min="4" max="4" width="24.375" style="288" customWidth="true"/>
    <col min="5" max="16384" width="9" style="176"/>
  </cols>
  <sheetData>
    <row r="1" spans="1:4">
      <c r="A1" s="290" t="s">
        <v>1071</v>
      </c>
      <c r="B1" s="291"/>
      <c r="C1" s="292"/>
      <c r="D1" s="291"/>
    </row>
    <row r="2" ht="50.1" customHeight="true" spans="1:4">
      <c r="A2" s="293" t="s">
        <v>1072</v>
      </c>
      <c r="B2" s="294"/>
      <c r="C2" s="294"/>
      <c r="D2" s="294"/>
    </row>
    <row r="3" spans="3:4">
      <c r="C3" s="295" t="s">
        <v>956</v>
      </c>
      <c r="D3" s="295"/>
    </row>
    <row r="4" ht="21" customHeight="true" spans="1:4">
      <c r="A4" s="296" t="s">
        <v>407</v>
      </c>
      <c r="B4" s="297" t="s">
        <v>528</v>
      </c>
      <c r="C4" s="298" t="s">
        <v>1073</v>
      </c>
      <c r="D4" s="297" t="s">
        <v>1074</v>
      </c>
    </row>
    <row r="5" ht="15.75" spans="1:4">
      <c r="A5" s="296" t="s">
        <v>1075</v>
      </c>
      <c r="B5" s="297" t="s">
        <v>1076</v>
      </c>
      <c r="C5" s="299">
        <f>SUM(C6,C8,C10,C12,C16,C18,C20,C24,C27,C29,C45,C31)</f>
        <v>3900</v>
      </c>
      <c r="D5" s="300"/>
    </row>
    <row r="6" ht="15.75" spans="1:4">
      <c r="A6" s="296" t="s">
        <v>816</v>
      </c>
      <c r="B6" s="301" t="s">
        <v>86</v>
      </c>
      <c r="C6" s="299">
        <f>SUM(C7:C7)</f>
        <v>20</v>
      </c>
      <c r="D6" s="300"/>
    </row>
    <row r="7" ht="15.75" spans="1:4">
      <c r="A7" s="302">
        <v>1</v>
      </c>
      <c r="B7" s="303" t="s">
        <v>1077</v>
      </c>
      <c r="C7" s="304">
        <f>[1]资金分配明细表到项目!C116</f>
        <v>20</v>
      </c>
      <c r="D7" s="305"/>
    </row>
    <row r="8" ht="15.75" spans="1:4">
      <c r="A8" s="296" t="s">
        <v>1078</v>
      </c>
      <c r="B8" s="301" t="s">
        <v>97</v>
      </c>
      <c r="C8" s="299">
        <f>SUM(C9:C9)</f>
        <v>20</v>
      </c>
      <c r="D8" s="300"/>
    </row>
    <row r="9" ht="15.75" spans="1:4">
      <c r="A9" s="302">
        <v>1</v>
      </c>
      <c r="B9" s="306" t="s">
        <v>1079</v>
      </c>
      <c r="C9" s="307">
        <f>[1]资金分配明细表到项目!C127</f>
        <v>20</v>
      </c>
      <c r="D9" s="305"/>
    </row>
    <row r="10" ht="15.75" spans="1:4">
      <c r="A10" s="296" t="s">
        <v>1080</v>
      </c>
      <c r="B10" s="301" t="s">
        <v>113</v>
      </c>
      <c r="C10" s="299">
        <f>SUM(C11:C11)</f>
        <v>20</v>
      </c>
      <c r="D10" s="300"/>
    </row>
    <row r="11" ht="15.75" spans="1:4">
      <c r="A11" s="302">
        <v>1</v>
      </c>
      <c r="B11" s="308" t="s">
        <v>1081</v>
      </c>
      <c r="C11" s="304">
        <f>[1]资金分配明细表到项目!C145</f>
        <v>20</v>
      </c>
      <c r="D11" s="305"/>
    </row>
    <row r="12" ht="15.75" spans="1:4">
      <c r="A12" s="296" t="s">
        <v>1082</v>
      </c>
      <c r="B12" s="301" t="s">
        <v>123</v>
      </c>
      <c r="C12" s="299">
        <f>SUM(C13:C15)</f>
        <v>240</v>
      </c>
      <c r="D12" s="300"/>
    </row>
    <row r="13" ht="15.75" spans="1:4">
      <c r="A13" s="302">
        <v>1</v>
      </c>
      <c r="B13" s="303" t="s">
        <v>1083</v>
      </c>
      <c r="C13" s="304">
        <f>[1]资金分配明细表到项目!C156</f>
        <v>140</v>
      </c>
      <c r="D13" s="305"/>
    </row>
    <row r="14" ht="15.75" spans="1:4">
      <c r="A14" s="302">
        <v>2</v>
      </c>
      <c r="B14" s="303" t="s">
        <v>1084</v>
      </c>
      <c r="C14" s="304">
        <f>[1]资金分配明细表到项目!D156</f>
        <v>30</v>
      </c>
      <c r="D14" s="305"/>
    </row>
    <row r="15" ht="15.75" spans="1:4">
      <c r="A15" s="302">
        <v>3</v>
      </c>
      <c r="B15" s="308" t="s">
        <v>1085</v>
      </c>
      <c r="C15" s="304">
        <f>[1]资金分配明细表到项目!E156</f>
        <v>70</v>
      </c>
      <c r="D15" s="305"/>
    </row>
    <row r="16" ht="15.75" spans="1:4">
      <c r="A16" s="296" t="s">
        <v>1086</v>
      </c>
      <c r="B16" s="301" t="s">
        <v>129</v>
      </c>
      <c r="C16" s="299">
        <f>SUM(C17:C17)</f>
        <v>20</v>
      </c>
      <c r="D16" s="300"/>
    </row>
    <row r="17" ht="15.75" spans="1:4">
      <c r="A17" s="296">
        <v>1</v>
      </c>
      <c r="B17" s="308" t="s">
        <v>1087</v>
      </c>
      <c r="C17" s="304">
        <f>[1]资金分配明细表到项目!C162</f>
        <v>20</v>
      </c>
      <c r="D17" s="300"/>
    </row>
    <row r="18" ht="15.75" spans="1:4">
      <c r="A18" s="296" t="s">
        <v>1088</v>
      </c>
      <c r="B18" s="309" t="s">
        <v>133</v>
      </c>
      <c r="C18" s="299">
        <f>SUM(C19)</f>
        <v>20</v>
      </c>
      <c r="D18" s="305"/>
    </row>
    <row r="19" ht="30.95" customHeight="true" spans="1:4">
      <c r="A19" s="302"/>
      <c r="B19" s="303" t="s">
        <v>1089</v>
      </c>
      <c r="C19" s="304">
        <f>[1]资金分配明细表到项目!C167</f>
        <v>20</v>
      </c>
      <c r="D19" s="305"/>
    </row>
    <row r="20" ht="15.75" spans="1:4">
      <c r="A20" s="296" t="s">
        <v>1090</v>
      </c>
      <c r="B20" s="301" t="s">
        <v>135</v>
      </c>
      <c r="C20" s="299">
        <f>SUM(C21:C23)</f>
        <v>320</v>
      </c>
      <c r="D20" s="300"/>
    </row>
    <row r="21" ht="15.75" spans="1:4">
      <c r="A21" s="310">
        <v>1</v>
      </c>
      <c r="B21" s="308" t="s">
        <v>1091</v>
      </c>
      <c r="C21" s="304">
        <f>[1]资金分配明细表到项目!C170</f>
        <v>50</v>
      </c>
      <c r="D21" s="305"/>
    </row>
    <row r="22" ht="28.5" spans="1:4">
      <c r="A22" s="302">
        <v>2</v>
      </c>
      <c r="B22" s="306" t="s">
        <v>1092</v>
      </c>
      <c r="C22" s="304">
        <f>[1]资金分配明细表到项目!O170</f>
        <v>200</v>
      </c>
      <c r="D22" s="305" t="s">
        <v>1093</v>
      </c>
    </row>
    <row r="23" ht="36" customHeight="true" spans="1:4">
      <c r="A23" s="310">
        <v>3</v>
      </c>
      <c r="B23" s="311" t="s">
        <v>1094</v>
      </c>
      <c r="C23" s="312">
        <f>[1]资金分配明细表到项目!N170</f>
        <v>70</v>
      </c>
      <c r="D23" s="305"/>
    </row>
    <row r="24" ht="15.75" spans="1:4">
      <c r="A24" s="296" t="s">
        <v>1095</v>
      </c>
      <c r="B24" s="301" t="s">
        <v>1069</v>
      </c>
      <c r="C24" s="299">
        <f>SUM(C25:C26)</f>
        <v>163</v>
      </c>
      <c r="D24" s="300"/>
    </row>
    <row r="25" ht="15.75" spans="1:4">
      <c r="A25" s="302">
        <v>1</v>
      </c>
      <c r="B25" s="308" t="s">
        <v>1096</v>
      </c>
      <c r="C25" s="313">
        <f>[1]资金分配明细表到项目!C173</f>
        <v>20</v>
      </c>
      <c r="D25" s="314"/>
    </row>
    <row r="26" ht="15.75" spans="1:4">
      <c r="A26" s="302">
        <v>2</v>
      </c>
      <c r="B26" s="308" t="s">
        <v>1097</v>
      </c>
      <c r="C26" s="313">
        <f>[1]资金分配明细表到项目!P173</f>
        <v>143</v>
      </c>
      <c r="D26" s="314"/>
    </row>
    <row r="27" ht="15.75" spans="1:4">
      <c r="A27" s="296" t="s">
        <v>1098</v>
      </c>
      <c r="B27" s="301" t="s">
        <v>142</v>
      </c>
      <c r="C27" s="299">
        <f>C28</f>
        <v>10</v>
      </c>
      <c r="D27" s="314"/>
    </row>
    <row r="28" ht="15.75" spans="1:4">
      <c r="A28" s="302">
        <v>1</v>
      </c>
      <c r="B28" s="308" t="s">
        <v>1096</v>
      </c>
      <c r="C28" s="313">
        <f>[1]资金分配明细表到项目!C174</f>
        <v>10</v>
      </c>
      <c r="D28" s="314"/>
    </row>
    <row r="29" ht="15.75" spans="1:4">
      <c r="A29" s="296" t="s">
        <v>1099</v>
      </c>
      <c r="B29" s="301" t="s">
        <v>143</v>
      </c>
      <c r="C29" s="299">
        <f>SUM(C30:C30)</f>
        <v>20</v>
      </c>
      <c r="D29" s="300"/>
    </row>
    <row r="30" ht="15.75" spans="1:4">
      <c r="A30" s="302">
        <v>1</v>
      </c>
      <c r="B30" s="308" t="s">
        <v>1100</v>
      </c>
      <c r="C30" s="307">
        <f>[1]资金分配明细表到项目!C175</f>
        <v>20</v>
      </c>
      <c r="D30" s="305"/>
    </row>
    <row r="31" ht="15.75" spans="1:4">
      <c r="A31" s="315" t="s">
        <v>773</v>
      </c>
      <c r="B31" s="301" t="s">
        <v>1070</v>
      </c>
      <c r="C31" s="316">
        <f>SUM(C32:C44)</f>
        <v>820</v>
      </c>
      <c r="D31" s="306"/>
    </row>
    <row r="32" ht="15.75" spans="1:4">
      <c r="A32" s="302">
        <v>1</v>
      </c>
      <c r="B32" s="305" t="s">
        <v>1101</v>
      </c>
      <c r="C32" s="317">
        <f>[1]资金分配明细表到项目!J183</f>
        <v>60</v>
      </c>
      <c r="D32" s="308" t="s">
        <v>1102</v>
      </c>
    </row>
    <row r="33" ht="15.75" spans="1:4">
      <c r="A33" s="302">
        <v>2</v>
      </c>
      <c r="B33" s="305" t="s">
        <v>1103</v>
      </c>
      <c r="C33" s="317">
        <f>[1]资金分配明细表到项目!J184</f>
        <v>110</v>
      </c>
      <c r="D33" s="306" t="s">
        <v>1104</v>
      </c>
    </row>
    <row r="34" ht="15.75" spans="1:4">
      <c r="A34" s="302">
        <v>3</v>
      </c>
      <c r="B34" s="305" t="s">
        <v>1105</v>
      </c>
      <c r="C34" s="317">
        <f>[1]资金分配明细表到项目!J185</f>
        <v>54</v>
      </c>
      <c r="D34" s="306" t="s">
        <v>1104</v>
      </c>
    </row>
    <row r="35" ht="15.75" spans="1:4">
      <c r="A35" s="302">
        <v>4</v>
      </c>
      <c r="B35" s="305" t="s">
        <v>1106</v>
      </c>
      <c r="C35" s="317">
        <f>[1]资金分配明细表到项目!J186</f>
        <v>80</v>
      </c>
      <c r="D35" s="306" t="s">
        <v>1104</v>
      </c>
    </row>
    <row r="36" ht="15.75" spans="1:4">
      <c r="A36" s="302">
        <v>5</v>
      </c>
      <c r="B36" s="305" t="s">
        <v>1107</v>
      </c>
      <c r="C36" s="317">
        <f>[1]资金分配明细表到项目!J187</f>
        <v>72</v>
      </c>
      <c r="D36" s="306" t="s">
        <v>1104</v>
      </c>
    </row>
    <row r="37" ht="15.75" spans="1:4">
      <c r="A37" s="302">
        <v>6</v>
      </c>
      <c r="B37" s="318" t="s">
        <v>1108</v>
      </c>
      <c r="C37" s="317">
        <f>[1]资金分配明细表到项目!J188</f>
        <v>40</v>
      </c>
      <c r="D37" s="306" t="s">
        <v>1104</v>
      </c>
    </row>
    <row r="38" ht="15.75" spans="1:4">
      <c r="A38" s="302">
        <v>7</v>
      </c>
      <c r="B38" s="305" t="s">
        <v>1109</v>
      </c>
      <c r="C38" s="317">
        <f>[1]资金分配明细表到项目!J189</f>
        <v>42</v>
      </c>
      <c r="D38" s="306" t="s">
        <v>1104</v>
      </c>
    </row>
    <row r="39" ht="15.75" spans="1:4">
      <c r="A39" s="302">
        <v>8</v>
      </c>
      <c r="B39" s="318" t="s">
        <v>1110</v>
      </c>
      <c r="C39" s="317">
        <f>[1]资金分配明细表到项目!J190</f>
        <v>65</v>
      </c>
      <c r="D39" s="306" t="s">
        <v>1104</v>
      </c>
    </row>
    <row r="40" ht="15.75" spans="1:4">
      <c r="A40" s="302">
        <v>9</v>
      </c>
      <c r="B40" s="305" t="s">
        <v>1111</v>
      </c>
      <c r="C40" s="317">
        <f>[1]资金分配明细表到项目!J191</f>
        <v>66</v>
      </c>
      <c r="D40" s="306" t="s">
        <v>1104</v>
      </c>
    </row>
    <row r="41" ht="15.75" spans="1:4">
      <c r="A41" s="302">
        <v>10</v>
      </c>
      <c r="B41" s="305" t="s">
        <v>1112</v>
      </c>
      <c r="C41" s="317">
        <f>[1]资金分配明细表到项目!J192</f>
        <v>60</v>
      </c>
      <c r="D41" s="306" t="s">
        <v>1104</v>
      </c>
    </row>
    <row r="42" ht="15.75" spans="1:4">
      <c r="A42" s="302">
        <v>11</v>
      </c>
      <c r="B42" s="305" t="s">
        <v>1113</v>
      </c>
      <c r="C42" s="317">
        <f>[1]资金分配明细表到项目!J193</f>
        <v>50</v>
      </c>
      <c r="D42" s="306" t="s">
        <v>1104</v>
      </c>
    </row>
    <row r="43" ht="15.75" spans="1:4">
      <c r="A43" s="302">
        <v>12</v>
      </c>
      <c r="B43" s="305" t="s">
        <v>1114</v>
      </c>
      <c r="C43" s="317">
        <f>[1]资金分配明细表到项目!J194</f>
        <v>51</v>
      </c>
      <c r="D43" s="306" t="s">
        <v>1104</v>
      </c>
    </row>
    <row r="44" ht="15.75" spans="1:4">
      <c r="A44" s="302">
        <v>13</v>
      </c>
      <c r="B44" s="305" t="s">
        <v>1115</v>
      </c>
      <c r="C44" s="317">
        <f>[1]资金分配明细表到项目!J195</f>
        <v>70</v>
      </c>
      <c r="D44" s="306" t="s">
        <v>1104</v>
      </c>
    </row>
    <row r="45" ht="15.75" spans="1:4">
      <c r="A45" s="315" t="s">
        <v>781</v>
      </c>
      <c r="B45" s="301" t="s">
        <v>1116</v>
      </c>
      <c r="C45" s="299">
        <f>SUM(C46:C52)</f>
        <v>2227</v>
      </c>
      <c r="D45" s="300"/>
    </row>
    <row r="46" ht="15.75" spans="1:4">
      <c r="A46" s="302">
        <v>1</v>
      </c>
      <c r="B46" s="308" t="s">
        <v>1117</v>
      </c>
      <c r="C46" s="304">
        <f>[1]资金分配明细表到项目!F200</f>
        <v>100</v>
      </c>
      <c r="D46" s="305"/>
    </row>
    <row r="47" ht="15.75" spans="1:4">
      <c r="A47" s="302">
        <v>2</v>
      </c>
      <c r="B47" s="308" t="s">
        <v>1118</v>
      </c>
      <c r="C47" s="312">
        <f>[1]资金分配明细表到项目!I200</f>
        <v>300</v>
      </c>
      <c r="D47" s="319" t="s">
        <v>1119</v>
      </c>
    </row>
    <row r="48" ht="15.75" spans="1:4">
      <c r="A48" s="302">
        <v>3</v>
      </c>
      <c r="B48" s="308" t="s">
        <v>1120</v>
      </c>
      <c r="C48" s="304">
        <f>[1]资金分配明细表到项目!H200</f>
        <v>840</v>
      </c>
      <c r="D48" s="305"/>
    </row>
    <row r="49" ht="31.5" spans="1:4">
      <c r="A49" s="302">
        <v>4</v>
      </c>
      <c r="B49" s="308" t="s">
        <v>1121</v>
      </c>
      <c r="C49" s="304">
        <f>[1]资金分配明细表到项目!G200</f>
        <v>80</v>
      </c>
      <c r="D49" s="305"/>
    </row>
    <row r="50" ht="15.75" spans="1:4">
      <c r="A50" s="302">
        <v>5</v>
      </c>
      <c r="B50" s="308" t="s">
        <v>1122</v>
      </c>
      <c r="C50" s="304">
        <f>[1]资金分配明细表到项目!K200</f>
        <v>550</v>
      </c>
      <c r="D50" s="319" t="s">
        <v>1123</v>
      </c>
    </row>
    <row r="51" ht="15.75" spans="1:4">
      <c r="A51" s="302">
        <v>6</v>
      </c>
      <c r="B51" s="308" t="s">
        <v>1124</v>
      </c>
      <c r="C51" s="304">
        <v>180</v>
      </c>
      <c r="D51" s="319"/>
    </row>
    <row r="52" ht="15.75" spans="1:4">
      <c r="A52" s="302">
        <v>7</v>
      </c>
      <c r="B52" s="308" t="s">
        <v>1125</v>
      </c>
      <c r="C52" s="304">
        <f>[1]资金分配明细表到项目!M200</f>
        <v>177</v>
      </c>
      <c r="D52" s="305"/>
    </row>
  </sheetData>
  <customSheetViews>
    <customSheetView guid="{40546AE0-6B6D-4AC1-BF36-7BDCA8DD176C}" scale="130" topLeftCell="A7">
      <selection activeCell="B11" sqref="B11"/>
      <pageMargins left="0.708661417322835" right="0.708661417322835" top="0.748031496062992" bottom="0.748031496062992" header="0.31496062992126" footer="0.31496062992126"/>
      <pageSetup paperSize="9" orientation="portrait"/>
      <headerFooter/>
    </customSheetView>
  </customSheetViews>
  <mergeCells count="2">
    <mergeCell ref="A2:D2"/>
    <mergeCell ref="C3:D3"/>
  </mergeCells>
  <printOptions horizontalCentered="true"/>
  <pageMargins left="0.708661417322835" right="0.708661417322835" top="0.748031496062992" bottom="0.748031496062992" header="0.31496062992126" footer="0.31496062992126"/>
  <pageSetup paperSize="9" orientation="portrait"/>
  <headerFooter/>
  <ignoredErrors>
    <ignoredError sqref="C5:C52" unlockedFormula="true"/>
  </ignoredError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view="pageBreakPreview" zoomScaleNormal="100" zoomScaleSheetLayoutView="100" workbookViewId="0">
      <selection activeCell="A2" sqref="A2:C2"/>
    </sheetView>
  </sheetViews>
  <sheetFormatPr defaultColWidth="9" defaultRowHeight="14.25" outlineLevelCol="6"/>
  <cols>
    <col min="1" max="1" width="8.75" style="264" customWidth="true"/>
    <col min="2" max="2" width="59.75" style="265" customWidth="true"/>
    <col min="3" max="3" width="17.375" style="265" customWidth="true"/>
    <col min="4" max="226" width="9" style="265"/>
    <col min="227" max="227" width="5.5" style="265" customWidth="true"/>
    <col min="228" max="228" width="5.375" style="265" customWidth="true"/>
    <col min="229" max="229" width="9" style="265"/>
    <col min="230" max="230" width="5.375" style="265" customWidth="true"/>
    <col min="231" max="231" width="9" style="265"/>
    <col min="232" max="232" width="5.875" style="265" customWidth="true"/>
    <col min="233" max="233" width="9" style="265"/>
    <col min="234" max="236" width="9" style="265" hidden="true" customWidth="true"/>
    <col min="237" max="482" width="9" style="265"/>
    <col min="483" max="483" width="5.5" style="265" customWidth="true"/>
    <col min="484" max="484" width="5.375" style="265" customWidth="true"/>
    <col min="485" max="485" width="9" style="265"/>
    <col min="486" max="486" width="5.375" style="265" customWidth="true"/>
    <col min="487" max="487" width="9" style="265"/>
    <col min="488" max="488" width="5.875" style="265" customWidth="true"/>
    <col min="489" max="489" width="9" style="265"/>
    <col min="490" max="492" width="9" style="265" hidden="true" customWidth="true"/>
    <col min="493" max="738" width="9" style="265"/>
    <col min="739" max="739" width="5.5" style="265" customWidth="true"/>
    <col min="740" max="740" width="5.375" style="265" customWidth="true"/>
    <col min="741" max="741" width="9" style="265"/>
    <col min="742" max="742" width="5.375" style="265" customWidth="true"/>
    <col min="743" max="743" width="9" style="265"/>
    <col min="744" max="744" width="5.875" style="265" customWidth="true"/>
    <col min="745" max="745" width="9" style="265"/>
    <col min="746" max="748" width="9" style="265" hidden="true" customWidth="true"/>
    <col min="749" max="994" width="9" style="265"/>
    <col min="995" max="995" width="5.5" style="265" customWidth="true"/>
    <col min="996" max="996" width="5.375" style="265" customWidth="true"/>
    <col min="997" max="997" width="9" style="265"/>
    <col min="998" max="998" width="5.375" style="265" customWidth="true"/>
    <col min="999" max="999" width="9" style="265"/>
    <col min="1000" max="1000" width="5.875" style="265" customWidth="true"/>
    <col min="1001" max="1001" width="9" style="265"/>
    <col min="1002" max="1004" width="9" style="265" hidden="true" customWidth="true"/>
    <col min="1005" max="1250" width="9" style="265"/>
    <col min="1251" max="1251" width="5.5" style="265" customWidth="true"/>
    <col min="1252" max="1252" width="5.375" style="265" customWidth="true"/>
    <col min="1253" max="1253" width="9" style="265"/>
    <col min="1254" max="1254" width="5.375" style="265" customWidth="true"/>
    <col min="1255" max="1255" width="9" style="265"/>
    <col min="1256" max="1256" width="5.875" style="265" customWidth="true"/>
    <col min="1257" max="1257" width="9" style="265"/>
    <col min="1258" max="1260" width="9" style="265" hidden="true" customWidth="true"/>
    <col min="1261" max="1506" width="9" style="265"/>
    <col min="1507" max="1507" width="5.5" style="265" customWidth="true"/>
    <col min="1508" max="1508" width="5.375" style="265" customWidth="true"/>
    <col min="1509" max="1509" width="9" style="265"/>
    <col min="1510" max="1510" width="5.375" style="265" customWidth="true"/>
    <col min="1511" max="1511" width="9" style="265"/>
    <col min="1512" max="1512" width="5.875" style="265" customWidth="true"/>
    <col min="1513" max="1513" width="9" style="265"/>
    <col min="1514" max="1516" width="9" style="265" hidden="true" customWidth="true"/>
    <col min="1517" max="1762" width="9" style="265"/>
    <col min="1763" max="1763" width="5.5" style="265" customWidth="true"/>
    <col min="1764" max="1764" width="5.375" style="265" customWidth="true"/>
    <col min="1765" max="1765" width="9" style="265"/>
    <col min="1766" max="1766" width="5.375" style="265" customWidth="true"/>
    <col min="1767" max="1767" width="9" style="265"/>
    <col min="1768" max="1768" width="5.875" style="265" customWidth="true"/>
    <col min="1769" max="1769" width="9" style="265"/>
    <col min="1770" max="1772" width="9" style="265" hidden="true" customWidth="true"/>
    <col min="1773" max="2018" width="9" style="265"/>
    <col min="2019" max="2019" width="5.5" style="265" customWidth="true"/>
    <col min="2020" max="2020" width="5.375" style="265" customWidth="true"/>
    <col min="2021" max="2021" width="9" style="265"/>
    <col min="2022" max="2022" width="5.375" style="265" customWidth="true"/>
    <col min="2023" max="2023" width="9" style="265"/>
    <col min="2024" max="2024" width="5.875" style="265" customWidth="true"/>
    <col min="2025" max="2025" width="9" style="265"/>
    <col min="2026" max="2028" width="9" style="265" hidden="true" customWidth="true"/>
    <col min="2029" max="2274" width="9" style="265"/>
    <col min="2275" max="2275" width="5.5" style="265" customWidth="true"/>
    <col min="2276" max="2276" width="5.375" style="265" customWidth="true"/>
    <col min="2277" max="2277" width="9" style="265"/>
    <col min="2278" max="2278" width="5.375" style="265" customWidth="true"/>
    <col min="2279" max="2279" width="9" style="265"/>
    <col min="2280" max="2280" width="5.875" style="265" customWidth="true"/>
    <col min="2281" max="2281" width="9" style="265"/>
    <col min="2282" max="2284" width="9" style="265" hidden="true" customWidth="true"/>
    <col min="2285" max="2530" width="9" style="265"/>
    <col min="2531" max="2531" width="5.5" style="265" customWidth="true"/>
    <col min="2532" max="2532" width="5.375" style="265" customWidth="true"/>
    <col min="2533" max="2533" width="9" style="265"/>
    <col min="2534" max="2534" width="5.375" style="265" customWidth="true"/>
    <col min="2535" max="2535" width="9" style="265"/>
    <col min="2536" max="2536" width="5.875" style="265" customWidth="true"/>
    <col min="2537" max="2537" width="9" style="265"/>
    <col min="2538" max="2540" width="9" style="265" hidden="true" customWidth="true"/>
    <col min="2541" max="2786" width="9" style="265"/>
    <col min="2787" max="2787" width="5.5" style="265" customWidth="true"/>
    <col min="2788" max="2788" width="5.375" style="265" customWidth="true"/>
    <col min="2789" max="2789" width="9" style="265"/>
    <col min="2790" max="2790" width="5.375" style="265" customWidth="true"/>
    <col min="2791" max="2791" width="9" style="265"/>
    <col min="2792" max="2792" width="5.875" style="265" customWidth="true"/>
    <col min="2793" max="2793" width="9" style="265"/>
    <col min="2794" max="2796" width="9" style="265" hidden="true" customWidth="true"/>
    <col min="2797" max="3042" width="9" style="265"/>
    <col min="3043" max="3043" width="5.5" style="265" customWidth="true"/>
    <col min="3044" max="3044" width="5.375" style="265" customWidth="true"/>
    <col min="3045" max="3045" width="9" style="265"/>
    <col min="3046" max="3046" width="5.375" style="265" customWidth="true"/>
    <col min="3047" max="3047" width="9" style="265"/>
    <col min="3048" max="3048" width="5.875" style="265" customWidth="true"/>
    <col min="3049" max="3049" width="9" style="265"/>
    <col min="3050" max="3052" width="9" style="265" hidden="true" customWidth="true"/>
    <col min="3053" max="3298" width="9" style="265"/>
    <col min="3299" max="3299" width="5.5" style="265" customWidth="true"/>
    <col min="3300" max="3300" width="5.375" style="265" customWidth="true"/>
    <col min="3301" max="3301" width="9" style="265"/>
    <col min="3302" max="3302" width="5.375" style="265" customWidth="true"/>
    <col min="3303" max="3303" width="9" style="265"/>
    <col min="3304" max="3304" width="5.875" style="265" customWidth="true"/>
    <col min="3305" max="3305" width="9" style="265"/>
    <col min="3306" max="3308" width="9" style="265" hidden="true" customWidth="true"/>
    <col min="3309" max="3554" width="9" style="265"/>
    <col min="3555" max="3555" width="5.5" style="265" customWidth="true"/>
    <col min="3556" max="3556" width="5.375" style="265" customWidth="true"/>
    <col min="3557" max="3557" width="9" style="265"/>
    <col min="3558" max="3558" width="5.375" style="265" customWidth="true"/>
    <col min="3559" max="3559" width="9" style="265"/>
    <col min="3560" max="3560" width="5.875" style="265" customWidth="true"/>
    <col min="3561" max="3561" width="9" style="265"/>
    <col min="3562" max="3564" width="9" style="265" hidden="true" customWidth="true"/>
    <col min="3565" max="3810" width="9" style="265"/>
    <col min="3811" max="3811" width="5.5" style="265" customWidth="true"/>
    <col min="3812" max="3812" width="5.375" style="265" customWidth="true"/>
    <col min="3813" max="3813" width="9" style="265"/>
    <col min="3814" max="3814" width="5.375" style="265" customWidth="true"/>
    <col min="3815" max="3815" width="9" style="265"/>
    <col min="3816" max="3816" width="5.875" style="265" customWidth="true"/>
    <col min="3817" max="3817" width="9" style="265"/>
    <col min="3818" max="3820" width="9" style="265" hidden="true" customWidth="true"/>
    <col min="3821" max="4066" width="9" style="265"/>
    <col min="4067" max="4067" width="5.5" style="265" customWidth="true"/>
    <col min="4068" max="4068" width="5.375" style="265" customWidth="true"/>
    <col min="4069" max="4069" width="9" style="265"/>
    <col min="4070" max="4070" width="5.375" style="265" customWidth="true"/>
    <col min="4071" max="4071" width="9" style="265"/>
    <col min="4072" max="4072" width="5.875" style="265" customWidth="true"/>
    <col min="4073" max="4073" width="9" style="265"/>
    <col min="4074" max="4076" width="9" style="265" hidden="true" customWidth="true"/>
    <col min="4077" max="4322" width="9" style="265"/>
    <col min="4323" max="4323" width="5.5" style="265" customWidth="true"/>
    <col min="4324" max="4324" width="5.375" style="265" customWidth="true"/>
    <col min="4325" max="4325" width="9" style="265"/>
    <col min="4326" max="4326" width="5.375" style="265" customWidth="true"/>
    <col min="4327" max="4327" width="9" style="265"/>
    <col min="4328" max="4328" width="5.875" style="265" customWidth="true"/>
    <col min="4329" max="4329" width="9" style="265"/>
    <col min="4330" max="4332" width="9" style="265" hidden="true" customWidth="true"/>
    <col min="4333" max="4578" width="9" style="265"/>
    <col min="4579" max="4579" width="5.5" style="265" customWidth="true"/>
    <col min="4580" max="4580" width="5.375" style="265" customWidth="true"/>
    <col min="4581" max="4581" width="9" style="265"/>
    <col min="4582" max="4582" width="5.375" style="265" customWidth="true"/>
    <col min="4583" max="4583" width="9" style="265"/>
    <col min="4584" max="4584" width="5.875" style="265" customWidth="true"/>
    <col min="4585" max="4585" width="9" style="265"/>
    <col min="4586" max="4588" width="9" style="265" hidden="true" customWidth="true"/>
    <col min="4589" max="4834" width="9" style="265"/>
    <col min="4835" max="4835" width="5.5" style="265" customWidth="true"/>
    <col min="4836" max="4836" width="5.375" style="265" customWidth="true"/>
    <col min="4837" max="4837" width="9" style="265"/>
    <col min="4838" max="4838" width="5.375" style="265" customWidth="true"/>
    <col min="4839" max="4839" width="9" style="265"/>
    <col min="4840" max="4840" width="5.875" style="265" customWidth="true"/>
    <col min="4841" max="4841" width="9" style="265"/>
    <col min="4842" max="4844" width="9" style="265" hidden="true" customWidth="true"/>
    <col min="4845" max="5090" width="9" style="265"/>
    <col min="5091" max="5091" width="5.5" style="265" customWidth="true"/>
    <col min="5092" max="5092" width="5.375" style="265" customWidth="true"/>
    <col min="5093" max="5093" width="9" style="265"/>
    <col min="5094" max="5094" width="5.375" style="265" customWidth="true"/>
    <col min="5095" max="5095" width="9" style="265"/>
    <col min="5096" max="5096" width="5.875" style="265" customWidth="true"/>
    <col min="5097" max="5097" width="9" style="265"/>
    <col min="5098" max="5100" width="9" style="265" hidden="true" customWidth="true"/>
    <col min="5101" max="5346" width="9" style="265"/>
    <col min="5347" max="5347" width="5.5" style="265" customWidth="true"/>
    <col min="5348" max="5348" width="5.375" style="265" customWidth="true"/>
    <col min="5349" max="5349" width="9" style="265"/>
    <col min="5350" max="5350" width="5.375" style="265" customWidth="true"/>
    <col min="5351" max="5351" width="9" style="265"/>
    <col min="5352" max="5352" width="5.875" style="265" customWidth="true"/>
    <col min="5353" max="5353" width="9" style="265"/>
    <col min="5354" max="5356" width="9" style="265" hidden="true" customWidth="true"/>
    <col min="5357" max="5602" width="9" style="265"/>
    <col min="5603" max="5603" width="5.5" style="265" customWidth="true"/>
    <col min="5604" max="5604" width="5.375" style="265" customWidth="true"/>
    <col min="5605" max="5605" width="9" style="265"/>
    <col min="5606" max="5606" width="5.375" style="265" customWidth="true"/>
    <col min="5607" max="5607" width="9" style="265"/>
    <col min="5608" max="5608" width="5.875" style="265" customWidth="true"/>
    <col min="5609" max="5609" width="9" style="265"/>
    <col min="5610" max="5612" width="9" style="265" hidden="true" customWidth="true"/>
    <col min="5613" max="5858" width="9" style="265"/>
    <col min="5859" max="5859" width="5.5" style="265" customWidth="true"/>
    <col min="5860" max="5860" width="5.375" style="265" customWidth="true"/>
    <col min="5861" max="5861" width="9" style="265"/>
    <col min="5862" max="5862" width="5.375" style="265" customWidth="true"/>
    <col min="5863" max="5863" width="9" style="265"/>
    <col min="5864" max="5864" width="5.875" style="265" customWidth="true"/>
    <col min="5865" max="5865" width="9" style="265"/>
    <col min="5866" max="5868" width="9" style="265" hidden="true" customWidth="true"/>
    <col min="5869" max="6114" width="9" style="265"/>
    <col min="6115" max="6115" width="5.5" style="265" customWidth="true"/>
    <col min="6116" max="6116" width="5.375" style="265" customWidth="true"/>
    <col min="6117" max="6117" width="9" style="265"/>
    <col min="6118" max="6118" width="5.375" style="265" customWidth="true"/>
    <col min="6119" max="6119" width="9" style="265"/>
    <col min="6120" max="6120" width="5.875" style="265" customWidth="true"/>
    <col min="6121" max="6121" width="9" style="265"/>
    <col min="6122" max="6124" width="9" style="265" hidden="true" customWidth="true"/>
    <col min="6125" max="6370" width="9" style="265"/>
    <col min="6371" max="6371" width="5.5" style="265" customWidth="true"/>
    <col min="6372" max="6372" width="5.375" style="265" customWidth="true"/>
    <col min="6373" max="6373" width="9" style="265"/>
    <col min="6374" max="6374" width="5.375" style="265" customWidth="true"/>
    <col min="6375" max="6375" width="9" style="265"/>
    <col min="6376" max="6376" width="5.875" style="265" customWidth="true"/>
    <col min="6377" max="6377" width="9" style="265"/>
    <col min="6378" max="6380" width="9" style="265" hidden="true" customWidth="true"/>
    <col min="6381" max="6626" width="9" style="265"/>
    <col min="6627" max="6627" width="5.5" style="265" customWidth="true"/>
    <col min="6628" max="6628" width="5.375" style="265" customWidth="true"/>
    <col min="6629" max="6629" width="9" style="265"/>
    <col min="6630" max="6630" width="5.375" style="265" customWidth="true"/>
    <col min="6631" max="6631" width="9" style="265"/>
    <col min="6632" max="6632" width="5.875" style="265" customWidth="true"/>
    <col min="6633" max="6633" width="9" style="265"/>
    <col min="6634" max="6636" width="9" style="265" hidden="true" customWidth="true"/>
    <col min="6637" max="6882" width="9" style="265"/>
    <col min="6883" max="6883" width="5.5" style="265" customWidth="true"/>
    <col min="6884" max="6884" width="5.375" style="265" customWidth="true"/>
    <col min="6885" max="6885" width="9" style="265"/>
    <col min="6886" max="6886" width="5.375" style="265" customWidth="true"/>
    <col min="6887" max="6887" width="9" style="265"/>
    <col min="6888" max="6888" width="5.875" style="265" customWidth="true"/>
    <col min="6889" max="6889" width="9" style="265"/>
    <col min="6890" max="6892" width="9" style="265" hidden="true" customWidth="true"/>
    <col min="6893" max="7138" width="9" style="265"/>
    <col min="7139" max="7139" width="5.5" style="265" customWidth="true"/>
    <col min="7140" max="7140" width="5.375" style="265" customWidth="true"/>
    <col min="7141" max="7141" width="9" style="265"/>
    <col min="7142" max="7142" width="5.375" style="265" customWidth="true"/>
    <col min="7143" max="7143" width="9" style="265"/>
    <col min="7144" max="7144" width="5.875" style="265" customWidth="true"/>
    <col min="7145" max="7145" width="9" style="265"/>
    <col min="7146" max="7148" width="9" style="265" hidden="true" customWidth="true"/>
    <col min="7149" max="7394" width="9" style="265"/>
    <col min="7395" max="7395" width="5.5" style="265" customWidth="true"/>
    <col min="7396" max="7396" width="5.375" style="265" customWidth="true"/>
    <col min="7397" max="7397" width="9" style="265"/>
    <col min="7398" max="7398" width="5.375" style="265" customWidth="true"/>
    <col min="7399" max="7399" width="9" style="265"/>
    <col min="7400" max="7400" width="5.875" style="265" customWidth="true"/>
    <col min="7401" max="7401" width="9" style="265"/>
    <col min="7402" max="7404" width="9" style="265" hidden="true" customWidth="true"/>
    <col min="7405" max="7650" width="9" style="265"/>
    <col min="7651" max="7651" width="5.5" style="265" customWidth="true"/>
    <col min="7652" max="7652" width="5.375" style="265" customWidth="true"/>
    <col min="7653" max="7653" width="9" style="265"/>
    <col min="7654" max="7654" width="5.375" style="265" customWidth="true"/>
    <col min="7655" max="7655" width="9" style="265"/>
    <col min="7656" max="7656" width="5.875" style="265" customWidth="true"/>
    <col min="7657" max="7657" width="9" style="265"/>
    <col min="7658" max="7660" width="9" style="265" hidden="true" customWidth="true"/>
    <col min="7661" max="7906" width="9" style="265"/>
    <col min="7907" max="7907" width="5.5" style="265" customWidth="true"/>
    <col min="7908" max="7908" width="5.375" style="265" customWidth="true"/>
    <col min="7909" max="7909" width="9" style="265"/>
    <col min="7910" max="7910" width="5.375" style="265" customWidth="true"/>
    <col min="7911" max="7911" width="9" style="265"/>
    <col min="7912" max="7912" width="5.875" style="265" customWidth="true"/>
    <col min="7913" max="7913" width="9" style="265"/>
    <col min="7914" max="7916" width="9" style="265" hidden="true" customWidth="true"/>
    <col min="7917" max="8162" width="9" style="265"/>
    <col min="8163" max="8163" width="5.5" style="265" customWidth="true"/>
    <col min="8164" max="8164" width="5.375" style="265" customWidth="true"/>
    <col min="8165" max="8165" width="9" style="265"/>
    <col min="8166" max="8166" width="5.375" style="265" customWidth="true"/>
    <col min="8167" max="8167" width="9" style="265"/>
    <col min="8168" max="8168" width="5.875" style="265" customWidth="true"/>
    <col min="8169" max="8169" width="9" style="265"/>
    <col min="8170" max="8172" width="9" style="265" hidden="true" customWidth="true"/>
    <col min="8173" max="8418" width="9" style="265"/>
    <col min="8419" max="8419" width="5.5" style="265" customWidth="true"/>
    <col min="8420" max="8420" width="5.375" style="265" customWidth="true"/>
    <col min="8421" max="8421" width="9" style="265"/>
    <col min="8422" max="8422" width="5.375" style="265" customWidth="true"/>
    <col min="8423" max="8423" width="9" style="265"/>
    <col min="8424" max="8424" width="5.875" style="265" customWidth="true"/>
    <col min="8425" max="8425" width="9" style="265"/>
    <col min="8426" max="8428" width="9" style="265" hidden="true" customWidth="true"/>
    <col min="8429" max="8674" width="9" style="265"/>
    <col min="8675" max="8675" width="5.5" style="265" customWidth="true"/>
    <col min="8676" max="8676" width="5.375" style="265" customWidth="true"/>
    <col min="8677" max="8677" width="9" style="265"/>
    <col min="8678" max="8678" width="5.375" style="265" customWidth="true"/>
    <col min="8679" max="8679" width="9" style="265"/>
    <col min="8680" max="8680" width="5.875" style="265" customWidth="true"/>
    <col min="8681" max="8681" width="9" style="265"/>
    <col min="8682" max="8684" width="9" style="265" hidden="true" customWidth="true"/>
    <col min="8685" max="8930" width="9" style="265"/>
    <col min="8931" max="8931" width="5.5" style="265" customWidth="true"/>
    <col min="8932" max="8932" width="5.375" style="265" customWidth="true"/>
    <col min="8933" max="8933" width="9" style="265"/>
    <col min="8934" max="8934" width="5.375" style="265" customWidth="true"/>
    <col min="8935" max="8935" width="9" style="265"/>
    <col min="8936" max="8936" width="5.875" style="265" customWidth="true"/>
    <col min="8937" max="8937" width="9" style="265"/>
    <col min="8938" max="8940" width="9" style="265" hidden="true" customWidth="true"/>
    <col min="8941" max="9186" width="9" style="265"/>
    <col min="9187" max="9187" width="5.5" style="265" customWidth="true"/>
    <col min="9188" max="9188" width="5.375" style="265" customWidth="true"/>
    <col min="9189" max="9189" width="9" style="265"/>
    <col min="9190" max="9190" width="5.375" style="265" customWidth="true"/>
    <col min="9191" max="9191" width="9" style="265"/>
    <col min="9192" max="9192" width="5.875" style="265" customWidth="true"/>
    <col min="9193" max="9193" width="9" style="265"/>
    <col min="9194" max="9196" width="9" style="265" hidden="true" customWidth="true"/>
    <col min="9197" max="9442" width="9" style="265"/>
    <col min="9443" max="9443" width="5.5" style="265" customWidth="true"/>
    <col min="9444" max="9444" width="5.375" style="265" customWidth="true"/>
    <col min="9445" max="9445" width="9" style="265"/>
    <col min="9446" max="9446" width="5.375" style="265" customWidth="true"/>
    <col min="9447" max="9447" width="9" style="265"/>
    <col min="9448" max="9448" width="5.875" style="265" customWidth="true"/>
    <col min="9449" max="9449" width="9" style="265"/>
    <col min="9450" max="9452" width="9" style="265" hidden="true" customWidth="true"/>
    <col min="9453" max="9698" width="9" style="265"/>
    <col min="9699" max="9699" width="5.5" style="265" customWidth="true"/>
    <col min="9700" max="9700" width="5.375" style="265" customWidth="true"/>
    <col min="9701" max="9701" width="9" style="265"/>
    <col min="9702" max="9702" width="5.375" style="265" customWidth="true"/>
    <col min="9703" max="9703" width="9" style="265"/>
    <col min="9704" max="9704" width="5.875" style="265" customWidth="true"/>
    <col min="9705" max="9705" width="9" style="265"/>
    <col min="9706" max="9708" width="9" style="265" hidden="true" customWidth="true"/>
    <col min="9709" max="9954" width="9" style="265"/>
    <col min="9955" max="9955" width="5.5" style="265" customWidth="true"/>
    <col min="9956" max="9956" width="5.375" style="265" customWidth="true"/>
    <col min="9957" max="9957" width="9" style="265"/>
    <col min="9958" max="9958" width="5.375" style="265" customWidth="true"/>
    <col min="9959" max="9959" width="9" style="265"/>
    <col min="9960" max="9960" width="5.875" style="265" customWidth="true"/>
    <col min="9961" max="9961" width="9" style="265"/>
    <col min="9962" max="9964" width="9" style="265" hidden="true" customWidth="true"/>
    <col min="9965" max="10210" width="9" style="265"/>
    <col min="10211" max="10211" width="5.5" style="265" customWidth="true"/>
    <col min="10212" max="10212" width="5.375" style="265" customWidth="true"/>
    <col min="10213" max="10213" width="9" style="265"/>
    <col min="10214" max="10214" width="5.375" style="265" customWidth="true"/>
    <col min="10215" max="10215" width="9" style="265"/>
    <col min="10216" max="10216" width="5.875" style="265" customWidth="true"/>
    <col min="10217" max="10217" width="9" style="265"/>
    <col min="10218" max="10220" width="9" style="265" hidden="true" customWidth="true"/>
    <col min="10221" max="10466" width="9" style="265"/>
    <col min="10467" max="10467" width="5.5" style="265" customWidth="true"/>
    <col min="10468" max="10468" width="5.375" style="265" customWidth="true"/>
    <col min="10469" max="10469" width="9" style="265"/>
    <col min="10470" max="10470" width="5.375" style="265" customWidth="true"/>
    <col min="10471" max="10471" width="9" style="265"/>
    <col min="10472" max="10472" width="5.875" style="265" customWidth="true"/>
    <col min="10473" max="10473" width="9" style="265"/>
    <col min="10474" max="10476" width="9" style="265" hidden="true" customWidth="true"/>
    <col min="10477" max="10722" width="9" style="265"/>
    <col min="10723" max="10723" width="5.5" style="265" customWidth="true"/>
    <col min="10724" max="10724" width="5.375" style="265" customWidth="true"/>
    <col min="10725" max="10725" width="9" style="265"/>
    <col min="10726" max="10726" width="5.375" style="265" customWidth="true"/>
    <col min="10727" max="10727" width="9" style="265"/>
    <col min="10728" max="10728" width="5.875" style="265" customWidth="true"/>
    <col min="10729" max="10729" width="9" style="265"/>
    <col min="10730" max="10732" width="9" style="265" hidden="true" customWidth="true"/>
    <col min="10733" max="10978" width="9" style="265"/>
    <col min="10979" max="10979" width="5.5" style="265" customWidth="true"/>
    <col min="10980" max="10980" width="5.375" style="265" customWidth="true"/>
    <col min="10981" max="10981" width="9" style="265"/>
    <col min="10982" max="10982" width="5.375" style="265" customWidth="true"/>
    <col min="10983" max="10983" width="9" style="265"/>
    <col min="10984" max="10984" width="5.875" style="265" customWidth="true"/>
    <col min="10985" max="10985" width="9" style="265"/>
    <col min="10986" max="10988" width="9" style="265" hidden="true" customWidth="true"/>
    <col min="10989" max="11234" width="9" style="265"/>
    <col min="11235" max="11235" width="5.5" style="265" customWidth="true"/>
    <col min="11236" max="11236" width="5.375" style="265" customWidth="true"/>
    <col min="11237" max="11237" width="9" style="265"/>
    <col min="11238" max="11238" width="5.375" style="265" customWidth="true"/>
    <col min="11239" max="11239" width="9" style="265"/>
    <col min="11240" max="11240" width="5.875" style="265" customWidth="true"/>
    <col min="11241" max="11241" width="9" style="265"/>
    <col min="11242" max="11244" width="9" style="265" hidden="true" customWidth="true"/>
    <col min="11245" max="11490" width="9" style="265"/>
    <col min="11491" max="11491" width="5.5" style="265" customWidth="true"/>
    <col min="11492" max="11492" width="5.375" style="265" customWidth="true"/>
    <col min="11493" max="11493" width="9" style="265"/>
    <col min="11494" max="11494" width="5.375" style="265" customWidth="true"/>
    <col min="11495" max="11495" width="9" style="265"/>
    <col min="11496" max="11496" width="5.875" style="265" customWidth="true"/>
    <col min="11497" max="11497" width="9" style="265"/>
    <col min="11498" max="11500" width="9" style="265" hidden="true" customWidth="true"/>
    <col min="11501" max="11746" width="9" style="265"/>
    <col min="11747" max="11747" width="5.5" style="265" customWidth="true"/>
    <col min="11748" max="11748" width="5.375" style="265" customWidth="true"/>
    <col min="11749" max="11749" width="9" style="265"/>
    <col min="11750" max="11750" width="5.375" style="265" customWidth="true"/>
    <col min="11751" max="11751" width="9" style="265"/>
    <col min="11752" max="11752" width="5.875" style="265" customWidth="true"/>
    <col min="11753" max="11753" width="9" style="265"/>
    <col min="11754" max="11756" width="9" style="265" hidden="true" customWidth="true"/>
    <col min="11757" max="12002" width="9" style="265"/>
    <col min="12003" max="12003" width="5.5" style="265" customWidth="true"/>
    <col min="12004" max="12004" width="5.375" style="265" customWidth="true"/>
    <col min="12005" max="12005" width="9" style="265"/>
    <col min="12006" max="12006" width="5.375" style="265" customWidth="true"/>
    <col min="12007" max="12007" width="9" style="265"/>
    <col min="12008" max="12008" width="5.875" style="265" customWidth="true"/>
    <col min="12009" max="12009" width="9" style="265"/>
    <col min="12010" max="12012" width="9" style="265" hidden="true" customWidth="true"/>
    <col min="12013" max="12258" width="9" style="265"/>
    <col min="12259" max="12259" width="5.5" style="265" customWidth="true"/>
    <col min="12260" max="12260" width="5.375" style="265" customWidth="true"/>
    <col min="12261" max="12261" width="9" style="265"/>
    <col min="12262" max="12262" width="5.375" style="265" customWidth="true"/>
    <col min="12263" max="12263" width="9" style="265"/>
    <col min="12264" max="12264" width="5.875" style="265" customWidth="true"/>
    <col min="12265" max="12265" width="9" style="265"/>
    <col min="12266" max="12268" width="9" style="265" hidden="true" customWidth="true"/>
    <col min="12269" max="12514" width="9" style="265"/>
    <col min="12515" max="12515" width="5.5" style="265" customWidth="true"/>
    <col min="12516" max="12516" width="5.375" style="265" customWidth="true"/>
    <col min="12517" max="12517" width="9" style="265"/>
    <col min="12518" max="12518" width="5.375" style="265" customWidth="true"/>
    <col min="12519" max="12519" width="9" style="265"/>
    <col min="12520" max="12520" width="5.875" style="265" customWidth="true"/>
    <col min="12521" max="12521" width="9" style="265"/>
    <col min="12522" max="12524" width="9" style="265" hidden="true" customWidth="true"/>
    <col min="12525" max="12770" width="9" style="265"/>
    <col min="12771" max="12771" width="5.5" style="265" customWidth="true"/>
    <col min="12772" max="12772" width="5.375" style="265" customWidth="true"/>
    <col min="12773" max="12773" width="9" style="265"/>
    <col min="12774" max="12774" width="5.375" style="265" customWidth="true"/>
    <col min="12775" max="12775" width="9" style="265"/>
    <col min="12776" max="12776" width="5.875" style="265" customWidth="true"/>
    <col min="12777" max="12777" width="9" style="265"/>
    <col min="12778" max="12780" width="9" style="265" hidden="true" customWidth="true"/>
    <col min="12781" max="13026" width="9" style="265"/>
    <col min="13027" max="13027" width="5.5" style="265" customWidth="true"/>
    <col min="13028" max="13028" width="5.375" style="265" customWidth="true"/>
    <col min="13029" max="13029" width="9" style="265"/>
    <col min="13030" max="13030" width="5.375" style="265" customWidth="true"/>
    <col min="13031" max="13031" width="9" style="265"/>
    <col min="13032" max="13032" width="5.875" style="265" customWidth="true"/>
    <col min="13033" max="13033" width="9" style="265"/>
    <col min="13034" max="13036" width="9" style="265" hidden="true" customWidth="true"/>
    <col min="13037" max="13282" width="9" style="265"/>
    <col min="13283" max="13283" width="5.5" style="265" customWidth="true"/>
    <col min="13284" max="13284" width="5.375" style="265" customWidth="true"/>
    <col min="13285" max="13285" width="9" style="265"/>
    <col min="13286" max="13286" width="5.375" style="265" customWidth="true"/>
    <col min="13287" max="13287" width="9" style="265"/>
    <col min="13288" max="13288" width="5.875" style="265" customWidth="true"/>
    <col min="13289" max="13289" width="9" style="265"/>
    <col min="13290" max="13292" width="9" style="265" hidden="true" customWidth="true"/>
    <col min="13293" max="13538" width="9" style="265"/>
    <col min="13539" max="13539" width="5.5" style="265" customWidth="true"/>
    <col min="13540" max="13540" width="5.375" style="265" customWidth="true"/>
    <col min="13541" max="13541" width="9" style="265"/>
    <col min="13542" max="13542" width="5.375" style="265" customWidth="true"/>
    <col min="13543" max="13543" width="9" style="265"/>
    <col min="13544" max="13544" width="5.875" style="265" customWidth="true"/>
    <col min="13545" max="13545" width="9" style="265"/>
    <col min="13546" max="13548" width="9" style="265" hidden="true" customWidth="true"/>
    <col min="13549" max="13794" width="9" style="265"/>
    <col min="13795" max="13795" width="5.5" style="265" customWidth="true"/>
    <col min="13796" max="13796" width="5.375" style="265" customWidth="true"/>
    <col min="13797" max="13797" width="9" style="265"/>
    <col min="13798" max="13798" width="5.375" style="265" customWidth="true"/>
    <col min="13799" max="13799" width="9" style="265"/>
    <col min="13800" max="13800" width="5.875" style="265" customWidth="true"/>
    <col min="13801" max="13801" width="9" style="265"/>
    <col min="13802" max="13804" width="9" style="265" hidden="true" customWidth="true"/>
    <col min="13805" max="14050" width="9" style="265"/>
    <col min="14051" max="14051" width="5.5" style="265" customWidth="true"/>
    <col min="14052" max="14052" width="5.375" style="265" customWidth="true"/>
    <col min="14053" max="14053" width="9" style="265"/>
    <col min="14054" max="14054" width="5.375" style="265" customWidth="true"/>
    <col min="14055" max="14055" width="9" style="265"/>
    <col min="14056" max="14056" width="5.875" style="265" customWidth="true"/>
    <col min="14057" max="14057" width="9" style="265"/>
    <col min="14058" max="14060" width="9" style="265" hidden="true" customWidth="true"/>
    <col min="14061" max="14306" width="9" style="265"/>
    <col min="14307" max="14307" width="5.5" style="265" customWidth="true"/>
    <col min="14308" max="14308" width="5.375" style="265" customWidth="true"/>
    <col min="14309" max="14309" width="9" style="265"/>
    <col min="14310" max="14310" width="5.375" style="265" customWidth="true"/>
    <col min="14311" max="14311" width="9" style="265"/>
    <col min="14312" max="14312" width="5.875" style="265" customWidth="true"/>
    <col min="14313" max="14313" width="9" style="265"/>
    <col min="14314" max="14316" width="9" style="265" hidden="true" customWidth="true"/>
    <col min="14317" max="14562" width="9" style="265"/>
    <col min="14563" max="14563" width="5.5" style="265" customWidth="true"/>
    <col min="14564" max="14564" width="5.375" style="265" customWidth="true"/>
    <col min="14565" max="14565" width="9" style="265"/>
    <col min="14566" max="14566" width="5.375" style="265" customWidth="true"/>
    <col min="14567" max="14567" width="9" style="265"/>
    <col min="14568" max="14568" width="5.875" style="265" customWidth="true"/>
    <col min="14569" max="14569" width="9" style="265"/>
    <col min="14570" max="14572" width="9" style="265" hidden="true" customWidth="true"/>
    <col min="14573" max="14818" width="9" style="265"/>
    <col min="14819" max="14819" width="5.5" style="265" customWidth="true"/>
    <col min="14820" max="14820" width="5.375" style="265" customWidth="true"/>
    <col min="14821" max="14821" width="9" style="265"/>
    <col min="14822" max="14822" width="5.375" style="265" customWidth="true"/>
    <col min="14823" max="14823" width="9" style="265"/>
    <col min="14824" max="14824" width="5.875" style="265" customWidth="true"/>
    <col min="14825" max="14825" width="9" style="265"/>
    <col min="14826" max="14828" width="9" style="265" hidden="true" customWidth="true"/>
    <col min="14829" max="15074" width="9" style="265"/>
    <col min="15075" max="15075" width="5.5" style="265" customWidth="true"/>
    <col min="15076" max="15076" width="5.375" style="265" customWidth="true"/>
    <col min="15077" max="15077" width="9" style="265"/>
    <col min="15078" max="15078" width="5.375" style="265" customWidth="true"/>
    <col min="15079" max="15079" width="9" style="265"/>
    <col min="15080" max="15080" width="5.875" style="265" customWidth="true"/>
    <col min="15081" max="15081" width="9" style="265"/>
    <col min="15082" max="15084" width="9" style="265" hidden="true" customWidth="true"/>
    <col min="15085" max="15330" width="9" style="265"/>
    <col min="15331" max="15331" width="5.5" style="265" customWidth="true"/>
    <col min="15332" max="15332" width="5.375" style="265" customWidth="true"/>
    <col min="15333" max="15333" width="9" style="265"/>
    <col min="15334" max="15334" width="5.375" style="265" customWidth="true"/>
    <col min="15335" max="15335" width="9" style="265"/>
    <col min="15336" max="15336" width="5.875" style="265" customWidth="true"/>
    <col min="15337" max="15337" width="9" style="265"/>
    <col min="15338" max="15340" width="9" style="265" hidden="true" customWidth="true"/>
    <col min="15341" max="15586" width="9" style="265"/>
    <col min="15587" max="15587" width="5.5" style="265" customWidth="true"/>
    <col min="15588" max="15588" width="5.375" style="265" customWidth="true"/>
    <col min="15589" max="15589" width="9" style="265"/>
    <col min="15590" max="15590" width="5.375" style="265" customWidth="true"/>
    <col min="15591" max="15591" width="9" style="265"/>
    <col min="15592" max="15592" width="5.875" style="265" customWidth="true"/>
    <col min="15593" max="15593" width="9" style="265"/>
    <col min="15594" max="15596" width="9" style="265" hidden="true" customWidth="true"/>
    <col min="15597" max="15842" width="9" style="265"/>
    <col min="15843" max="15843" width="5.5" style="265" customWidth="true"/>
    <col min="15844" max="15844" width="5.375" style="265" customWidth="true"/>
    <col min="15845" max="15845" width="9" style="265"/>
    <col min="15846" max="15846" width="5.375" style="265" customWidth="true"/>
    <col min="15847" max="15847" width="9" style="265"/>
    <col min="15848" max="15848" width="5.875" style="265" customWidth="true"/>
    <col min="15849" max="15849" width="9" style="265"/>
    <col min="15850" max="15852" width="9" style="265" hidden="true" customWidth="true"/>
    <col min="15853" max="16098" width="9" style="265"/>
    <col min="16099" max="16099" width="5.5" style="265" customWidth="true"/>
    <col min="16100" max="16100" width="5.375" style="265" customWidth="true"/>
    <col min="16101" max="16101" width="9" style="265"/>
    <col min="16102" max="16102" width="5.375" style="265" customWidth="true"/>
    <col min="16103" max="16103" width="9" style="265"/>
    <col min="16104" max="16104" width="5.875" style="265" customWidth="true"/>
    <col min="16105" max="16105" width="9" style="265"/>
    <col min="16106" max="16108" width="9" style="265" hidden="true" customWidth="true"/>
    <col min="16109" max="16384" width="9" style="265"/>
  </cols>
  <sheetData>
    <row r="1" ht="13.5" spans="1:2">
      <c r="A1" s="266" t="s">
        <v>1126</v>
      </c>
      <c r="B1" s="266"/>
    </row>
    <row r="2" ht="80.1" customHeight="true" spans="1:3">
      <c r="A2" s="267" t="s">
        <v>1127</v>
      </c>
      <c r="B2" s="267"/>
      <c r="C2" s="267"/>
    </row>
    <row r="3" s="262" customFormat="true" ht="15" customHeight="true" spans="1:3">
      <c r="A3" s="268"/>
      <c r="B3" s="268"/>
      <c r="C3" s="269" t="s">
        <v>956</v>
      </c>
    </row>
    <row r="4" s="262" customFormat="true" ht="20.1" customHeight="true" spans="1:3">
      <c r="A4" s="270" t="s">
        <v>407</v>
      </c>
      <c r="B4" s="271" t="s">
        <v>1128</v>
      </c>
      <c r="C4" s="270" t="s">
        <v>1129</v>
      </c>
    </row>
    <row r="5" s="262" customFormat="true" ht="20.1" customHeight="true" spans="1:3">
      <c r="A5" s="272" t="s">
        <v>15</v>
      </c>
      <c r="B5" s="273"/>
      <c r="C5" s="274">
        <f>SUM(C6,C27)</f>
        <v>1000</v>
      </c>
    </row>
    <row r="6" s="262" customFormat="true" ht="20.1" customHeight="true" spans="1:3">
      <c r="A6" s="272" t="s">
        <v>17</v>
      </c>
      <c r="B6" s="273"/>
      <c r="C6" s="274">
        <f>SUM(C7,C9,C13,C16,C19,C23)</f>
        <v>420</v>
      </c>
    </row>
    <row r="7" s="262" customFormat="true" ht="20.1" customHeight="true" spans="1:3">
      <c r="A7" s="275" t="s">
        <v>816</v>
      </c>
      <c r="B7" s="276" t="s">
        <v>31</v>
      </c>
      <c r="C7" s="277">
        <f>SUM(C8)</f>
        <v>14</v>
      </c>
    </row>
    <row r="8" s="262" customFormat="true" ht="20.1" customHeight="true" spans="1:3">
      <c r="A8" s="275">
        <v>1</v>
      </c>
      <c r="B8" s="278" t="s">
        <v>369</v>
      </c>
      <c r="C8" s="279">
        <v>14</v>
      </c>
    </row>
    <row r="9" s="263" customFormat="true" ht="20.1" customHeight="true" spans="1:3">
      <c r="A9" s="275" t="s">
        <v>1078</v>
      </c>
      <c r="B9" s="276" t="s">
        <v>34</v>
      </c>
      <c r="C9" s="277">
        <f>SUM(C10:C12)</f>
        <v>105</v>
      </c>
    </row>
    <row r="10" s="262" customFormat="true" ht="20.1" customHeight="true" spans="1:3">
      <c r="A10" s="275">
        <v>1</v>
      </c>
      <c r="B10" s="278" t="s">
        <v>36</v>
      </c>
      <c r="C10" s="279">
        <v>25</v>
      </c>
    </row>
    <row r="11" s="262" customFormat="true" ht="20.1" customHeight="true" spans="1:3">
      <c r="A11" s="275">
        <v>2</v>
      </c>
      <c r="B11" s="278" t="s">
        <v>37</v>
      </c>
      <c r="C11" s="279">
        <v>16</v>
      </c>
    </row>
    <row r="12" s="263" customFormat="true" ht="20.1" customHeight="true" spans="1:3">
      <c r="A12" s="275">
        <v>3</v>
      </c>
      <c r="B12" s="278" t="s">
        <v>38</v>
      </c>
      <c r="C12" s="279">
        <v>64</v>
      </c>
    </row>
    <row r="13" s="262" customFormat="true" ht="20.1" customHeight="true" spans="1:3">
      <c r="A13" s="275" t="s">
        <v>1080</v>
      </c>
      <c r="B13" s="276" t="s">
        <v>40</v>
      </c>
      <c r="C13" s="277">
        <f>SUM(C14:C15)</f>
        <v>56</v>
      </c>
    </row>
    <row r="14" s="262" customFormat="true" ht="20.1" customHeight="true" spans="1:3">
      <c r="A14" s="275">
        <v>1</v>
      </c>
      <c r="B14" s="278" t="s">
        <v>369</v>
      </c>
      <c r="C14" s="279">
        <v>40</v>
      </c>
    </row>
    <row r="15" s="262" customFormat="true" ht="20.1" customHeight="true" spans="1:3">
      <c r="A15" s="275">
        <v>2</v>
      </c>
      <c r="B15" s="278" t="s">
        <v>43</v>
      </c>
      <c r="C15" s="279">
        <v>16</v>
      </c>
    </row>
    <row r="16" s="263" customFormat="true" ht="20.1" customHeight="true" spans="1:3">
      <c r="A16" s="275" t="s">
        <v>1082</v>
      </c>
      <c r="B16" s="276" t="s">
        <v>64</v>
      </c>
      <c r="C16" s="277">
        <f>SUM(C17:C18)</f>
        <v>62</v>
      </c>
    </row>
    <row r="17" s="262" customFormat="true" ht="20.1" customHeight="true" spans="1:3">
      <c r="A17" s="275">
        <v>1</v>
      </c>
      <c r="B17" s="278" t="s">
        <v>369</v>
      </c>
      <c r="C17" s="279">
        <v>50</v>
      </c>
    </row>
    <row r="18" s="263" customFormat="true" ht="20.1" customHeight="true" spans="1:3">
      <c r="A18" s="275">
        <v>2</v>
      </c>
      <c r="B18" s="278" t="s">
        <v>68</v>
      </c>
      <c r="C18" s="279">
        <v>12</v>
      </c>
    </row>
    <row r="19" s="262" customFormat="true" ht="20.1" customHeight="true" spans="1:3">
      <c r="A19" s="275" t="s">
        <v>1086</v>
      </c>
      <c r="B19" s="276" t="s">
        <v>69</v>
      </c>
      <c r="C19" s="277">
        <f>SUM(C20:C22)</f>
        <v>122</v>
      </c>
    </row>
    <row r="20" s="262" customFormat="true" ht="20.1" customHeight="true" spans="1:3">
      <c r="A20" s="275">
        <v>1</v>
      </c>
      <c r="B20" s="278" t="s">
        <v>369</v>
      </c>
      <c r="C20" s="279">
        <v>58</v>
      </c>
    </row>
    <row r="21" s="262" customFormat="true" ht="20.1" customHeight="true" spans="1:3">
      <c r="A21" s="275">
        <v>2</v>
      </c>
      <c r="B21" s="278" t="s">
        <v>71</v>
      </c>
      <c r="C21" s="279">
        <v>5</v>
      </c>
    </row>
    <row r="22" s="263" customFormat="true" ht="20.1" customHeight="true" spans="1:3">
      <c r="A22" s="275">
        <v>3</v>
      </c>
      <c r="B22" s="278" t="s">
        <v>73</v>
      </c>
      <c r="C22" s="279">
        <v>59</v>
      </c>
    </row>
    <row r="23" s="262" customFormat="true" ht="20.1" customHeight="true" spans="1:3">
      <c r="A23" s="275" t="s">
        <v>1088</v>
      </c>
      <c r="B23" s="276" t="s">
        <v>74</v>
      </c>
      <c r="C23" s="277">
        <f>SUM(C24:C26)</f>
        <v>61</v>
      </c>
    </row>
    <row r="24" s="262" customFormat="true" ht="20.1" customHeight="true" spans="1:3">
      <c r="A24" s="275">
        <v>1</v>
      </c>
      <c r="B24" s="278" t="s">
        <v>369</v>
      </c>
      <c r="C24" s="279">
        <v>8</v>
      </c>
    </row>
    <row r="25" s="263" customFormat="true" ht="20.1" customHeight="true" spans="1:3">
      <c r="A25" s="275">
        <v>2</v>
      </c>
      <c r="B25" s="278" t="s">
        <v>76</v>
      </c>
      <c r="C25" s="279">
        <v>43</v>
      </c>
    </row>
    <row r="26" s="262" customFormat="true" ht="20.1" customHeight="true" spans="1:3">
      <c r="A26" s="275">
        <v>3</v>
      </c>
      <c r="B26" s="278" t="s">
        <v>77</v>
      </c>
      <c r="C26" s="279">
        <v>10</v>
      </c>
    </row>
    <row r="27" s="262" customFormat="true" ht="20.1" customHeight="true" spans="1:7">
      <c r="A27" s="280" t="s">
        <v>85</v>
      </c>
      <c r="B27" s="281"/>
      <c r="C27" s="282">
        <f>SUM(C28)</f>
        <v>580</v>
      </c>
      <c r="G27" s="286"/>
    </row>
    <row r="28" s="262" customFormat="true" ht="20.1" customHeight="true" spans="1:3">
      <c r="A28" s="270" t="s">
        <v>816</v>
      </c>
      <c r="B28" s="271" t="s">
        <v>172</v>
      </c>
      <c r="C28" s="282">
        <f>SUM(C29)</f>
        <v>580</v>
      </c>
    </row>
    <row r="29" s="262" customFormat="true" ht="19.5" customHeight="true" spans="1:3">
      <c r="A29" s="283">
        <v>1</v>
      </c>
      <c r="B29" s="284" t="s">
        <v>1130</v>
      </c>
      <c r="C29" s="285">
        <v>580</v>
      </c>
    </row>
  </sheetData>
  <customSheetViews>
    <customSheetView guid="{40546AE0-6B6D-4AC1-BF36-7BDCA8DD176C}" hiddenColumns="true" topLeftCell="A14">
      <selection activeCell="F22" sqref="F22"/>
      <pageMargins left="0.708661417322835" right="0.708661417322835" top="0.748031496062992" bottom="0.748031496062992" header="0.31496062992126" footer="0.31496062992126"/>
      <printOptions horizontalCentered="true"/>
      <pageSetup paperSize="9" orientation="portrait"/>
      <headerFooter/>
    </customSheetView>
  </customSheetViews>
  <mergeCells count="5">
    <mergeCell ref="A1:B1"/>
    <mergeCell ref="A2:C2"/>
    <mergeCell ref="A5:B5"/>
    <mergeCell ref="A6:B6"/>
    <mergeCell ref="A27:B27"/>
  </mergeCells>
  <printOptions horizontalCentered="true"/>
  <pageMargins left="0.708661417322835" right="0.708661417322835" top="0.748031496062992" bottom="0.748031496062992" header="0.31496062992126" footer="0.31496062992126"/>
  <pageSetup paperSize="9" orientation="portrait"/>
  <headerFooter/>
  <ignoredErrors>
    <ignoredError sqref="C19" formulaRange="true"/>
  </ignoredError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6"/>
  <sheetViews>
    <sheetView showZeros="0" view="pageBreakPreview" zoomScaleNormal="100" zoomScaleSheetLayoutView="100" workbookViewId="0">
      <selection activeCell="A81" sqref="A81:A84"/>
    </sheetView>
  </sheetViews>
  <sheetFormatPr defaultColWidth="9" defaultRowHeight="13.5" outlineLevelCol="6"/>
  <cols>
    <col min="1" max="1" width="22.875" style="226" customWidth="true"/>
    <col min="2" max="2" width="8" style="227" customWidth="true"/>
    <col min="3" max="3" width="8.375" style="227" customWidth="true"/>
    <col min="4" max="4" width="8.125" style="228" customWidth="true"/>
    <col min="5" max="5" width="8.5" style="226" customWidth="true"/>
    <col min="6" max="6" width="8.25" style="226" customWidth="true"/>
    <col min="7" max="7" width="63.75" style="229" customWidth="true"/>
    <col min="8" max="16384" width="9" style="226"/>
  </cols>
  <sheetData>
    <row r="1" ht="17.25" customHeight="true" spans="1:4">
      <c r="A1" s="98" t="s">
        <v>1131</v>
      </c>
      <c r="B1" s="230"/>
      <c r="C1" s="100"/>
      <c r="D1" s="231"/>
    </row>
    <row r="2" ht="38.25" customHeight="true" spans="1:7">
      <c r="A2" s="179" t="s">
        <v>1132</v>
      </c>
      <c r="B2" s="179"/>
      <c r="C2" s="179"/>
      <c r="D2" s="179"/>
      <c r="E2" s="179"/>
      <c r="F2" s="179"/>
      <c r="G2" s="179"/>
    </row>
    <row r="3" ht="15" customHeight="true" spans="7:7">
      <c r="G3" s="243" t="s">
        <v>956</v>
      </c>
    </row>
    <row r="4" s="225" customFormat="true" ht="31.5" spans="1:7">
      <c r="A4" s="232" t="s">
        <v>3</v>
      </c>
      <c r="B4" s="232" t="s">
        <v>1133</v>
      </c>
      <c r="C4" s="233" t="s">
        <v>1134</v>
      </c>
      <c r="D4" s="233" t="s">
        <v>1135</v>
      </c>
      <c r="E4" s="233" t="s">
        <v>1136</v>
      </c>
      <c r="F4" s="233" t="s">
        <v>1137</v>
      </c>
      <c r="G4" s="233" t="s">
        <v>1138</v>
      </c>
    </row>
    <row r="5" s="225" customFormat="true" ht="15.75" customHeight="true" spans="1:7">
      <c r="A5" s="232" t="s">
        <v>15</v>
      </c>
      <c r="B5" s="234">
        <f>SUM(C5:F5)</f>
        <v>6739</v>
      </c>
      <c r="C5" s="234">
        <f>SUM(C6,C57)</f>
        <v>2033</v>
      </c>
      <c r="D5" s="234">
        <f t="shared" ref="D5:F5" si="0">SUM(D6,D57)</f>
        <v>305</v>
      </c>
      <c r="E5" s="234">
        <f t="shared" si="0"/>
        <v>1532</v>
      </c>
      <c r="F5" s="234">
        <f t="shared" si="0"/>
        <v>2869</v>
      </c>
      <c r="G5" s="244"/>
    </row>
    <row r="6" s="225" customFormat="true" ht="15.75" spans="1:7">
      <c r="A6" s="232" t="s">
        <v>1139</v>
      </c>
      <c r="B6" s="234">
        <f t="shared" ref="B6" si="1">SUM(C6:F6)</f>
        <v>2640</v>
      </c>
      <c r="C6" s="234">
        <f>SUM(C7,C10,C15,C20,C24,C28,C33,C36,C39,C48,C51,C53,C55)</f>
        <v>1400</v>
      </c>
      <c r="D6" s="234">
        <f t="shared" ref="D6:F6" si="2">SUM(D7,D10,D15,D20,D24,D28,D33,D36,D39,D48,D51,D53,D55)</f>
        <v>40</v>
      </c>
      <c r="E6" s="234">
        <f t="shared" si="2"/>
        <v>1200</v>
      </c>
      <c r="F6" s="234">
        <f t="shared" si="2"/>
        <v>0</v>
      </c>
      <c r="G6" s="244"/>
    </row>
    <row r="7" s="225" customFormat="true" ht="15.75" spans="1:7">
      <c r="A7" s="235" t="s">
        <v>461</v>
      </c>
      <c r="B7" s="234">
        <f t="shared" ref="B7:B26" si="3">SUM(C7:F7)</f>
        <v>180</v>
      </c>
      <c r="C7" s="234">
        <f>SUM(C8:C9)</f>
        <v>120</v>
      </c>
      <c r="D7" s="234">
        <f t="shared" ref="D7:F7" si="4">SUM(D8:D9)</f>
        <v>0</v>
      </c>
      <c r="E7" s="234">
        <f t="shared" si="4"/>
        <v>60</v>
      </c>
      <c r="F7" s="234">
        <f t="shared" si="4"/>
        <v>0</v>
      </c>
      <c r="G7" s="244"/>
    </row>
    <row r="8" s="225" customFormat="true" ht="38.25" customHeight="true" spans="1:7">
      <c r="A8" s="236" t="s">
        <v>19</v>
      </c>
      <c r="B8" s="237">
        <f t="shared" si="3"/>
        <v>170</v>
      </c>
      <c r="C8" s="238">
        <v>120</v>
      </c>
      <c r="D8" s="238"/>
      <c r="E8" s="238">
        <v>50</v>
      </c>
      <c r="F8" s="237"/>
      <c r="G8" s="245" t="s">
        <v>1140</v>
      </c>
    </row>
    <row r="9" s="225" customFormat="true" ht="15.75" spans="1:7">
      <c r="A9" s="236" t="s">
        <v>191</v>
      </c>
      <c r="B9" s="237">
        <f t="shared" si="3"/>
        <v>10</v>
      </c>
      <c r="C9" s="237"/>
      <c r="D9" s="237"/>
      <c r="E9" s="237">
        <v>10</v>
      </c>
      <c r="F9" s="237"/>
      <c r="G9" s="245" t="s">
        <v>1141</v>
      </c>
    </row>
    <row r="10" s="225" customFormat="true" ht="15.75" spans="1:7">
      <c r="A10" s="235" t="s">
        <v>464</v>
      </c>
      <c r="B10" s="234">
        <f t="shared" si="3"/>
        <v>170</v>
      </c>
      <c r="C10" s="234">
        <f>SUM(C11:C14)</f>
        <v>100</v>
      </c>
      <c r="D10" s="234">
        <f t="shared" ref="D10:F10" si="5">SUM(D11:D14)</f>
        <v>0</v>
      </c>
      <c r="E10" s="234">
        <f t="shared" si="5"/>
        <v>70</v>
      </c>
      <c r="F10" s="234">
        <f t="shared" si="5"/>
        <v>0</v>
      </c>
      <c r="G10" s="244"/>
    </row>
    <row r="11" s="225" customFormat="true" ht="15.75" spans="1:7">
      <c r="A11" s="236" t="s">
        <v>21</v>
      </c>
      <c r="B11" s="237">
        <f t="shared" si="3"/>
        <v>100</v>
      </c>
      <c r="C11" s="237">
        <v>100</v>
      </c>
      <c r="D11" s="237"/>
      <c r="E11" s="237"/>
      <c r="F11" s="237"/>
      <c r="G11" s="245" t="s">
        <v>1142</v>
      </c>
    </row>
    <row r="12" s="225" customFormat="true" ht="15.75" spans="1:7">
      <c r="A12" s="236" t="s">
        <v>205</v>
      </c>
      <c r="B12" s="237">
        <f t="shared" si="3"/>
        <v>10</v>
      </c>
      <c r="C12" s="237"/>
      <c r="D12" s="237"/>
      <c r="E12" s="237">
        <v>10</v>
      </c>
      <c r="F12" s="237"/>
      <c r="G12" s="245" t="s">
        <v>1143</v>
      </c>
    </row>
    <row r="13" s="225" customFormat="true" ht="15.75" spans="1:7">
      <c r="A13" s="236" t="s">
        <v>22</v>
      </c>
      <c r="B13" s="237">
        <f t="shared" si="3"/>
        <v>40</v>
      </c>
      <c r="C13" s="238"/>
      <c r="D13" s="238"/>
      <c r="E13" s="238">
        <v>40</v>
      </c>
      <c r="F13" s="238"/>
      <c r="G13" s="245" t="s">
        <v>1144</v>
      </c>
    </row>
    <row r="14" s="225" customFormat="true" ht="15.75" spans="1:7">
      <c r="A14" s="236" t="s">
        <v>23</v>
      </c>
      <c r="B14" s="237">
        <f t="shared" si="3"/>
        <v>20</v>
      </c>
      <c r="C14" s="238"/>
      <c r="D14" s="238"/>
      <c r="E14" s="238">
        <v>20</v>
      </c>
      <c r="F14" s="238"/>
      <c r="G14" s="245" t="s">
        <v>1145</v>
      </c>
    </row>
    <row r="15" s="225" customFormat="true" ht="15.75" spans="1:7">
      <c r="A15" s="235" t="s">
        <v>467</v>
      </c>
      <c r="B15" s="234">
        <f t="shared" si="3"/>
        <v>279</v>
      </c>
      <c r="C15" s="234">
        <f>SUM(C16:C19)</f>
        <v>100</v>
      </c>
      <c r="D15" s="234">
        <f t="shared" ref="D15:F15" si="6">SUM(D16:D19)</f>
        <v>40</v>
      </c>
      <c r="E15" s="234">
        <f t="shared" si="6"/>
        <v>139</v>
      </c>
      <c r="F15" s="234">
        <f t="shared" si="6"/>
        <v>0</v>
      </c>
      <c r="G15" s="244"/>
    </row>
    <row r="16" s="225" customFormat="true" ht="31.5" spans="1:7">
      <c r="A16" s="236" t="s">
        <v>25</v>
      </c>
      <c r="B16" s="237">
        <f t="shared" si="3"/>
        <v>180</v>
      </c>
      <c r="C16" s="238">
        <v>100</v>
      </c>
      <c r="D16" s="238">
        <v>40</v>
      </c>
      <c r="E16" s="238">
        <v>40</v>
      </c>
      <c r="F16" s="238"/>
      <c r="G16" s="245" t="s">
        <v>1146</v>
      </c>
    </row>
    <row r="17" s="225" customFormat="true" ht="15.75" spans="1:7">
      <c r="A17" s="236" t="s">
        <v>210</v>
      </c>
      <c r="B17" s="237">
        <f t="shared" si="3"/>
        <v>10</v>
      </c>
      <c r="C17" s="238"/>
      <c r="D17" s="238"/>
      <c r="E17" s="238">
        <v>10</v>
      </c>
      <c r="F17" s="238"/>
      <c r="G17" s="245" t="s">
        <v>1147</v>
      </c>
    </row>
    <row r="18" s="225" customFormat="true" ht="15.75" spans="1:7">
      <c r="A18" s="236" t="s">
        <v>26</v>
      </c>
      <c r="B18" s="237">
        <f t="shared" si="3"/>
        <v>50</v>
      </c>
      <c r="C18" s="238"/>
      <c r="D18" s="238"/>
      <c r="E18" s="238">
        <v>50</v>
      </c>
      <c r="F18" s="238"/>
      <c r="G18" s="245" t="s">
        <v>1148</v>
      </c>
    </row>
    <row r="19" s="225" customFormat="true" ht="15.75" spans="1:7">
      <c r="A19" s="236" t="s">
        <v>27</v>
      </c>
      <c r="B19" s="237">
        <f t="shared" si="3"/>
        <v>39</v>
      </c>
      <c r="C19" s="238"/>
      <c r="D19" s="238"/>
      <c r="E19" s="238">
        <v>39</v>
      </c>
      <c r="F19" s="238"/>
      <c r="G19" s="245" t="s">
        <v>1149</v>
      </c>
    </row>
    <row r="20" s="225" customFormat="true" ht="15.75" spans="1:7">
      <c r="A20" s="235" t="s">
        <v>469</v>
      </c>
      <c r="B20" s="234">
        <f t="shared" si="3"/>
        <v>200</v>
      </c>
      <c r="C20" s="234">
        <f>SUM(C21:C23)</f>
        <v>100</v>
      </c>
      <c r="D20" s="234">
        <f t="shared" ref="D20:F20" si="7">SUM(D21:D23)</f>
        <v>0</v>
      </c>
      <c r="E20" s="234">
        <f t="shared" si="7"/>
        <v>100</v>
      </c>
      <c r="F20" s="234">
        <f t="shared" si="7"/>
        <v>0</v>
      </c>
      <c r="G20" s="244"/>
    </row>
    <row r="21" s="225" customFormat="true" ht="15.75" spans="1:7">
      <c r="A21" s="236" t="s">
        <v>32</v>
      </c>
      <c r="B21" s="237">
        <f t="shared" si="3"/>
        <v>100</v>
      </c>
      <c r="C21" s="238">
        <v>100</v>
      </c>
      <c r="D21" s="238"/>
      <c r="E21" s="238"/>
      <c r="F21" s="238"/>
      <c r="G21" s="245" t="s">
        <v>1150</v>
      </c>
    </row>
    <row r="22" s="225" customFormat="true" ht="15.75" spans="1:7">
      <c r="A22" s="236" t="s">
        <v>224</v>
      </c>
      <c r="B22" s="237">
        <f t="shared" si="3"/>
        <v>80</v>
      </c>
      <c r="C22" s="238"/>
      <c r="D22" s="238"/>
      <c r="E22" s="238">
        <v>80</v>
      </c>
      <c r="F22" s="238"/>
      <c r="G22" s="245" t="s">
        <v>1151</v>
      </c>
    </row>
    <row r="23" s="225" customFormat="true" ht="15.75" spans="1:7">
      <c r="A23" s="236" t="s">
        <v>33</v>
      </c>
      <c r="B23" s="237">
        <f t="shared" si="3"/>
        <v>20</v>
      </c>
      <c r="C23" s="238"/>
      <c r="D23" s="238"/>
      <c r="E23" s="238">
        <v>20</v>
      </c>
      <c r="F23" s="238"/>
      <c r="G23" s="245" t="s">
        <v>1152</v>
      </c>
    </row>
    <row r="24" s="225" customFormat="true" ht="15.75" spans="1:7">
      <c r="A24" s="235" t="s">
        <v>471</v>
      </c>
      <c r="B24" s="234">
        <f t="shared" si="3"/>
        <v>200</v>
      </c>
      <c r="C24" s="234">
        <f>SUM(C25:C27)</f>
        <v>120</v>
      </c>
      <c r="D24" s="234">
        <f t="shared" ref="D24:F24" si="8">SUM(D25:D27)</f>
        <v>0</v>
      </c>
      <c r="E24" s="234">
        <f t="shared" si="8"/>
        <v>80</v>
      </c>
      <c r="F24" s="234">
        <f t="shared" si="8"/>
        <v>0</v>
      </c>
      <c r="G24" s="244"/>
    </row>
    <row r="25" s="225" customFormat="true" ht="15.75" spans="1:7">
      <c r="A25" s="236" t="s">
        <v>35</v>
      </c>
      <c r="B25" s="237">
        <f t="shared" si="3"/>
        <v>120</v>
      </c>
      <c r="C25" s="237">
        <v>120</v>
      </c>
      <c r="D25" s="237"/>
      <c r="E25" s="237"/>
      <c r="F25" s="237"/>
      <c r="G25" s="245" t="s">
        <v>1153</v>
      </c>
    </row>
    <row r="26" s="225" customFormat="true" ht="15.75" spans="1:7">
      <c r="A26" s="236" t="s">
        <v>36</v>
      </c>
      <c r="B26" s="237">
        <f t="shared" si="3"/>
        <v>20</v>
      </c>
      <c r="C26" s="237"/>
      <c r="D26" s="237"/>
      <c r="E26" s="237">
        <v>20</v>
      </c>
      <c r="F26" s="237"/>
      <c r="G26" s="245" t="s">
        <v>1152</v>
      </c>
    </row>
    <row r="27" s="225" customFormat="true" ht="31.5" spans="1:7">
      <c r="A27" s="236" t="s">
        <v>37</v>
      </c>
      <c r="B27" s="237">
        <f t="shared" ref="B27:B40" si="9">SUM(C27:F27)</f>
        <v>60</v>
      </c>
      <c r="C27" s="237"/>
      <c r="D27" s="237"/>
      <c r="E27" s="237">
        <v>60</v>
      </c>
      <c r="F27" s="237"/>
      <c r="G27" s="245" t="s">
        <v>1154</v>
      </c>
    </row>
    <row r="28" s="225" customFormat="true" ht="15.75" spans="1:7">
      <c r="A28" s="235" t="s">
        <v>474</v>
      </c>
      <c r="B28" s="234">
        <f t="shared" si="9"/>
        <v>237</v>
      </c>
      <c r="C28" s="234">
        <f>SUM(C29:C32)</f>
        <v>100</v>
      </c>
      <c r="D28" s="234">
        <f t="shared" ref="D28:F28" si="10">SUM(D29:D32)</f>
        <v>0</v>
      </c>
      <c r="E28" s="234">
        <f t="shared" si="10"/>
        <v>137</v>
      </c>
      <c r="F28" s="234">
        <f t="shared" si="10"/>
        <v>0</v>
      </c>
      <c r="G28" s="244"/>
    </row>
    <row r="29" s="225" customFormat="true" ht="31.5" spans="1:7">
      <c r="A29" s="236" t="s">
        <v>41</v>
      </c>
      <c r="B29" s="237">
        <f t="shared" si="9"/>
        <v>120</v>
      </c>
      <c r="C29" s="237">
        <v>100</v>
      </c>
      <c r="D29" s="237"/>
      <c r="E29" s="237">
        <v>20</v>
      </c>
      <c r="F29" s="237"/>
      <c r="G29" s="245" t="s">
        <v>1155</v>
      </c>
    </row>
    <row r="30" s="225" customFormat="true" ht="15.75" spans="1:7">
      <c r="A30" s="236" t="s">
        <v>42</v>
      </c>
      <c r="B30" s="237">
        <f t="shared" si="9"/>
        <v>17</v>
      </c>
      <c r="C30" s="237"/>
      <c r="D30" s="237"/>
      <c r="E30" s="237">
        <v>17</v>
      </c>
      <c r="F30" s="237"/>
      <c r="G30" s="245" t="s">
        <v>1156</v>
      </c>
    </row>
    <row r="31" s="225" customFormat="true" ht="15.75" spans="1:7">
      <c r="A31" s="236" t="s">
        <v>43</v>
      </c>
      <c r="B31" s="237">
        <f t="shared" si="9"/>
        <v>65</v>
      </c>
      <c r="C31" s="237"/>
      <c r="D31" s="237"/>
      <c r="E31" s="237">
        <v>65</v>
      </c>
      <c r="F31" s="237"/>
      <c r="G31" s="245" t="s">
        <v>1157</v>
      </c>
    </row>
    <row r="32" s="225" customFormat="true" ht="15.75" spans="1:7">
      <c r="A32" s="236" t="s">
        <v>44</v>
      </c>
      <c r="B32" s="237">
        <f t="shared" si="9"/>
        <v>35</v>
      </c>
      <c r="C32" s="237"/>
      <c r="D32" s="237"/>
      <c r="E32" s="237">
        <v>35</v>
      </c>
      <c r="F32" s="237"/>
      <c r="G32" s="245" t="s">
        <v>1158</v>
      </c>
    </row>
    <row r="33" s="225" customFormat="true" ht="15.75" spans="1:7">
      <c r="A33" s="235" t="s">
        <v>477</v>
      </c>
      <c r="B33" s="234">
        <f t="shared" si="9"/>
        <v>150</v>
      </c>
      <c r="C33" s="234">
        <f>SUM(C34:C35)</f>
        <v>100</v>
      </c>
      <c r="D33" s="234">
        <f t="shared" ref="D33:F33" si="11">SUM(D34:D35)</f>
        <v>0</v>
      </c>
      <c r="E33" s="234">
        <f t="shared" si="11"/>
        <v>50</v>
      </c>
      <c r="F33" s="234">
        <f t="shared" si="11"/>
        <v>0</v>
      </c>
      <c r="G33" s="244"/>
    </row>
    <row r="34" s="225" customFormat="true" ht="15.75" spans="1:7">
      <c r="A34" s="236" t="s">
        <v>47</v>
      </c>
      <c r="B34" s="237">
        <f t="shared" si="9"/>
        <v>140</v>
      </c>
      <c r="C34" s="238">
        <v>100</v>
      </c>
      <c r="D34" s="238"/>
      <c r="E34" s="238">
        <v>40</v>
      </c>
      <c r="F34" s="238"/>
      <c r="G34" s="245" t="s">
        <v>1159</v>
      </c>
    </row>
    <row r="35" s="225" customFormat="true" ht="15.75" spans="1:7">
      <c r="A35" s="236" t="s">
        <v>49</v>
      </c>
      <c r="B35" s="237">
        <f t="shared" si="9"/>
        <v>10</v>
      </c>
      <c r="C35" s="238"/>
      <c r="D35" s="238"/>
      <c r="E35" s="238">
        <v>10</v>
      </c>
      <c r="F35" s="238"/>
      <c r="G35" s="245" t="s">
        <v>1141</v>
      </c>
    </row>
    <row r="36" s="225" customFormat="true" ht="15.75" spans="1:7">
      <c r="A36" s="235" t="s">
        <v>480</v>
      </c>
      <c r="B36" s="234">
        <f t="shared" si="9"/>
        <v>170</v>
      </c>
      <c r="C36" s="234">
        <f>SUM(C37:C38)</f>
        <v>120</v>
      </c>
      <c r="D36" s="234">
        <f t="shared" ref="D36:F36" si="12">SUM(D37:D38)</f>
        <v>0</v>
      </c>
      <c r="E36" s="234">
        <f t="shared" si="12"/>
        <v>50</v>
      </c>
      <c r="F36" s="234">
        <f t="shared" si="12"/>
        <v>0</v>
      </c>
      <c r="G36" s="244"/>
    </row>
    <row r="37" s="225" customFormat="true" ht="15.75" spans="1:7">
      <c r="A37" s="236" t="s">
        <v>52</v>
      </c>
      <c r="B37" s="237">
        <f t="shared" si="9"/>
        <v>160</v>
      </c>
      <c r="C37" s="238">
        <v>120</v>
      </c>
      <c r="D37" s="238"/>
      <c r="E37" s="238">
        <v>40</v>
      </c>
      <c r="F37" s="238"/>
      <c r="G37" s="245" t="s">
        <v>1160</v>
      </c>
    </row>
    <row r="38" s="225" customFormat="true" ht="15.75" spans="1:7">
      <c r="A38" s="236" t="s">
        <v>245</v>
      </c>
      <c r="B38" s="237">
        <f t="shared" si="9"/>
        <v>10</v>
      </c>
      <c r="C38" s="234"/>
      <c r="D38" s="234"/>
      <c r="E38" s="237">
        <v>10</v>
      </c>
      <c r="F38" s="234"/>
      <c r="G38" s="245" t="s">
        <v>1141</v>
      </c>
    </row>
    <row r="39" s="225" customFormat="true" ht="15.75" spans="1:7">
      <c r="A39" s="235" t="s">
        <v>483</v>
      </c>
      <c r="B39" s="234">
        <f t="shared" si="9"/>
        <v>424</v>
      </c>
      <c r="C39" s="234">
        <f>SUM(C40:C47)</f>
        <v>120</v>
      </c>
      <c r="D39" s="234">
        <f t="shared" ref="D39:F39" si="13">SUM(D40:D47)</f>
        <v>0</v>
      </c>
      <c r="E39" s="234">
        <f t="shared" si="13"/>
        <v>304</v>
      </c>
      <c r="F39" s="234">
        <f t="shared" si="13"/>
        <v>0</v>
      </c>
      <c r="G39" s="244"/>
    </row>
    <row r="40" s="225" customFormat="true" ht="31.5" spans="1:7">
      <c r="A40" s="236" t="s">
        <v>57</v>
      </c>
      <c r="B40" s="237">
        <f t="shared" si="9"/>
        <v>200</v>
      </c>
      <c r="C40" s="238">
        <v>120</v>
      </c>
      <c r="D40" s="238"/>
      <c r="E40" s="238">
        <f>60+20</f>
        <v>80</v>
      </c>
      <c r="F40" s="238"/>
      <c r="G40" s="245" t="s">
        <v>1161</v>
      </c>
    </row>
    <row r="41" s="225" customFormat="true" ht="15.75" spans="1:7">
      <c r="A41" s="236" t="s">
        <v>252</v>
      </c>
      <c r="B41" s="237">
        <f t="shared" ref="B41:B50" si="14">SUM(C41:F41)</f>
        <v>37</v>
      </c>
      <c r="C41" s="238"/>
      <c r="D41" s="238"/>
      <c r="E41" s="238">
        <v>37</v>
      </c>
      <c r="F41" s="238"/>
      <c r="G41" s="245" t="s">
        <v>1162</v>
      </c>
    </row>
    <row r="42" s="225" customFormat="true" ht="15.75" spans="1:7">
      <c r="A42" s="236" t="s">
        <v>253</v>
      </c>
      <c r="B42" s="237">
        <f t="shared" si="14"/>
        <v>15</v>
      </c>
      <c r="C42" s="238"/>
      <c r="D42" s="238"/>
      <c r="E42" s="238">
        <v>15</v>
      </c>
      <c r="F42" s="238"/>
      <c r="G42" s="245" t="s">
        <v>1163</v>
      </c>
    </row>
    <row r="43" s="225" customFormat="true" ht="30.95" customHeight="true" spans="1:7">
      <c r="A43" s="236" t="s">
        <v>254</v>
      </c>
      <c r="B43" s="237">
        <f t="shared" si="14"/>
        <v>34</v>
      </c>
      <c r="C43" s="238"/>
      <c r="D43" s="238"/>
      <c r="E43" s="238">
        <v>34</v>
      </c>
      <c r="F43" s="238"/>
      <c r="G43" s="245" t="s">
        <v>1164</v>
      </c>
    </row>
    <row r="44" s="225" customFormat="true" ht="30.95" customHeight="true" spans="1:7">
      <c r="A44" s="236" t="s">
        <v>58</v>
      </c>
      <c r="B44" s="237">
        <f t="shared" si="14"/>
        <v>44</v>
      </c>
      <c r="C44" s="238"/>
      <c r="D44" s="238"/>
      <c r="E44" s="238">
        <v>44</v>
      </c>
      <c r="F44" s="238"/>
      <c r="G44" s="245" t="s">
        <v>1165</v>
      </c>
    </row>
    <row r="45" s="225" customFormat="true" ht="15.75" spans="1:7">
      <c r="A45" s="236" t="s">
        <v>60</v>
      </c>
      <c r="B45" s="237">
        <f t="shared" si="14"/>
        <v>43</v>
      </c>
      <c r="C45" s="238"/>
      <c r="D45" s="238"/>
      <c r="E45" s="238">
        <v>43</v>
      </c>
      <c r="F45" s="238"/>
      <c r="G45" s="245" t="s">
        <v>1166</v>
      </c>
    </row>
    <row r="46" s="225" customFormat="true" ht="15.75" spans="1:7">
      <c r="A46" s="236" t="s">
        <v>62</v>
      </c>
      <c r="B46" s="237">
        <f t="shared" si="14"/>
        <v>21</v>
      </c>
      <c r="C46" s="238"/>
      <c r="D46" s="238"/>
      <c r="E46" s="238">
        <v>21</v>
      </c>
      <c r="F46" s="238"/>
      <c r="G46" s="245" t="s">
        <v>1167</v>
      </c>
    </row>
    <row r="47" s="225" customFormat="true" ht="15.75" spans="1:7">
      <c r="A47" s="236" t="s">
        <v>63</v>
      </c>
      <c r="B47" s="237">
        <f t="shared" si="14"/>
        <v>30</v>
      </c>
      <c r="C47" s="234"/>
      <c r="D47" s="234"/>
      <c r="E47" s="237">
        <v>30</v>
      </c>
      <c r="F47" s="234"/>
      <c r="G47" s="245" t="s">
        <v>1168</v>
      </c>
    </row>
    <row r="48" s="225" customFormat="true" ht="15.75" spans="1:7">
      <c r="A48" s="235" t="s">
        <v>486</v>
      </c>
      <c r="B48" s="234">
        <f t="shared" si="14"/>
        <v>140</v>
      </c>
      <c r="C48" s="234">
        <f>SUM(C49:C50)</f>
        <v>100</v>
      </c>
      <c r="D48" s="234">
        <f t="shared" ref="D48:F48" si="15">SUM(D49:D50)</f>
        <v>0</v>
      </c>
      <c r="E48" s="234">
        <f t="shared" si="15"/>
        <v>40</v>
      </c>
      <c r="F48" s="234">
        <f t="shared" si="15"/>
        <v>0</v>
      </c>
      <c r="G48" s="244"/>
    </row>
    <row r="49" s="225" customFormat="true" ht="15.75" spans="1:7">
      <c r="A49" s="236" t="s">
        <v>65</v>
      </c>
      <c r="B49" s="237">
        <f t="shared" si="14"/>
        <v>100</v>
      </c>
      <c r="C49" s="238">
        <v>100</v>
      </c>
      <c r="D49" s="238"/>
      <c r="E49" s="238"/>
      <c r="F49" s="238"/>
      <c r="G49" s="245" t="s">
        <v>1150</v>
      </c>
    </row>
    <row r="50" s="225" customFormat="true" ht="15.75" spans="1:7">
      <c r="A50" s="236" t="s">
        <v>66</v>
      </c>
      <c r="B50" s="237">
        <f t="shared" si="14"/>
        <v>40</v>
      </c>
      <c r="C50" s="234"/>
      <c r="D50" s="234"/>
      <c r="E50" s="237">
        <v>40</v>
      </c>
      <c r="F50" s="234"/>
      <c r="G50" s="245" t="s">
        <v>1169</v>
      </c>
    </row>
    <row r="51" s="225" customFormat="true" ht="15.75" spans="1:7">
      <c r="A51" s="235" t="s">
        <v>489</v>
      </c>
      <c r="B51" s="234">
        <f t="shared" ref="B51:B85" si="16">SUM(C51:F51)</f>
        <v>140</v>
      </c>
      <c r="C51" s="234">
        <f>SUM(C52:C52)</f>
        <v>100</v>
      </c>
      <c r="D51" s="234">
        <f>SUM(D52:D52)</f>
        <v>0</v>
      </c>
      <c r="E51" s="234">
        <f>SUM(E52:E52)</f>
        <v>40</v>
      </c>
      <c r="F51" s="234"/>
      <c r="G51" s="244"/>
    </row>
    <row r="52" s="225" customFormat="true" ht="15.75" spans="1:7">
      <c r="A52" s="236" t="s">
        <v>70</v>
      </c>
      <c r="B52" s="237">
        <f t="shared" si="16"/>
        <v>140</v>
      </c>
      <c r="C52" s="238">
        <v>100</v>
      </c>
      <c r="D52" s="238"/>
      <c r="E52" s="238">
        <v>40</v>
      </c>
      <c r="F52" s="238"/>
      <c r="G52" s="245" t="s">
        <v>1159</v>
      </c>
    </row>
    <row r="53" s="225" customFormat="true" ht="15.75" spans="1:7">
      <c r="A53" s="235" t="s">
        <v>491</v>
      </c>
      <c r="B53" s="234">
        <f t="shared" si="16"/>
        <v>200</v>
      </c>
      <c r="C53" s="234">
        <f>SUM(C54:C54)</f>
        <v>120</v>
      </c>
      <c r="D53" s="234">
        <f>SUM(D54:D54)</f>
        <v>0</v>
      </c>
      <c r="E53" s="234">
        <f>SUM(E54:E54)</f>
        <v>80</v>
      </c>
      <c r="F53" s="234"/>
      <c r="G53" s="244"/>
    </row>
    <row r="54" s="225" customFormat="true" ht="31.5" spans="1:7">
      <c r="A54" s="236" t="s">
        <v>75</v>
      </c>
      <c r="B54" s="237">
        <f t="shared" si="16"/>
        <v>200</v>
      </c>
      <c r="C54" s="238">
        <v>120</v>
      </c>
      <c r="D54" s="238"/>
      <c r="E54" s="238">
        <f>60+20</f>
        <v>80</v>
      </c>
      <c r="F54" s="238"/>
      <c r="G54" s="245" t="s">
        <v>1161</v>
      </c>
    </row>
    <row r="55" s="225" customFormat="true" ht="15.75" spans="1:7">
      <c r="A55" s="235" t="s">
        <v>495</v>
      </c>
      <c r="B55" s="234">
        <f t="shared" si="16"/>
        <v>150</v>
      </c>
      <c r="C55" s="234">
        <f>SUM(C56:C56)</f>
        <v>100</v>
      </c>
      <c r="D55" s="234">
        <f>SUM(D56:D56)</f>
        <v>0</v>
      </c>
      <c r="E55" s="234">
        <f>SUM(E56:E56)</f>
        <v>50</v>
      </c>
      <c r="F55" s="234"/>
      <c r="G55" s="244"/>
    </row>
    <row r="56" s="225" customFormat="true" ht="31.5" spans="1:7">
      <c r="A56" s="236" t="s">
        <v>80</v>
      </c>
      <c r="B56" s="237">
        <f t="shared" si="16"/>
        <v>150</v>
      </c>
      <c r="C56" s="237">
        <v>100</v>
      </c>
      <c r="D56" s="238"/>
      <c r="E56" s="238">
        <f>40+10</f>
        <v>50</v>
      </c>
      <c r="F56" s="238"/>
      <c r="G56" s="245" t="s">
        <v>1170</v>
      </c>
    </row>
    <row r="57" s="225" customFormat="true" ht="15.75" spans="1:7">
      <c r="A57" s="235" t="s">
        <v>1171</v>
      </c>
      <c r="B57" s="234">
        <f t="shared" si="16"/>
        <v>4099</v>
      </c>
      <c r="C57" s="234">
        <f>SUM(C58,C60,C80,C88,C92,C98)</f>
        <v>633</v>
      </c>
      <c r="D57" s="234">
        <f t="shared" ref="D57:F57" si="17">SUM(D58,D60,D80,D88,D92,D98)</f>
        <v>265</v>
      </c>
      <c r="E57" s="234">
        <f t="shared" si="17"/>
        <v>332</v>
      </c>
      <c r="F57" s="234">
        <f t="shared" si="17"/>
        <v>2869</v>
      </c>
      <c r="G57" s="244"/>
    </row>
    <row r="58" s="225" customFormat="true" ht="15.75" spans="1:7">
      <c r="A58" s="239" t="s">
        <v>1172</v>
      </c>
      <c r="B58" s="234">
        <f t="shared" si="16"/>
        <v>60</v>
      </c>
      <c r="C58" s="240">
        <f t="shared" ref="C58:F58" si="18">SUM(C59)</f>
        <v>0</v>
      </c>
      <c r="D58" s="240">
        <f t="shared" si="18"/>
        <v>60</v>
      </c>
      <c r="E58" s="240">
        <f t="shared" si="18"/>
        <v>0</v>
      </c>
      <c r="F58" s="240">
        <f t="shared" si="18"/>
        <v>0</v>
      </c>
      <c r="G58" s="246"/>
    </row>
    <row r="59" s="225" customFormat="true" ht="15.75" spans="1:7">
      <c r="A59" s="239"/>
      <c r="B59" s="237">
        <f t="shared" si="16"/>
        <v>60</v>
      </c>
      <c r="C59" s="240"/>
      <c r="D59" s="238">
        <v>60</v>
      </c>
      <c r="E59" s="240"/>
      <c r="F59" s="240"/>
      <c r="G59" s="245" t="s">
        <v>1173</v>
      </c>
    </row>
    <row r="60" s="225" customFormat="true" ht="15.75" spans="1:7">
      <c r="A60" s="239" t="s">
        <v>788</v>
      </c>
      <c r="B60" s="240">
        <f t="shared" si="16"/>
        <v>2728</v>
      </c>
      <c r="C60" s="240">
        <f>SUM(C61:C79)</f>
        <v>0</v>
      </c>
      <c r="D60" s="240">
        <f>SUM(D61:D79)</f>
        <v>0</v>
      </c>
      <c r="E60" s="240">
        <f>SUM(E61:E79)</f>
        <v>0</v>
      </c>
      <c r="F60" s="240">
        <f>SUM(F61:F79)</f>
        <v>2728</v>
      </c>
      <c r="G60" s="246"/>
    </row>
    <row r="61" s="225" customFormat="true" ht="15.75" spans="1:7">
      <c r="A61" s="241" t="s">
        <v>1174</v>
      </c>
      <c r="B61" s="238">
        <f t="shared" si="16"/>
        <v>14</v>
      </c>
      <c r="C61" s="238"/>
      <c r="D61" s="238"/>
      <c r="E61" s="238"/>
      <c r="F61" s="238">
        <v>14</v>
      </c>
      <c r="G61" s="245" t="s">
        <v>1175</v>
      </c>
    </row>
    <row r="62" s="225" customFormat="true" ht="15.75" spans="1:7">
      <c r="A62" s="242"/>
      <c r="B62" s="238">
        <f t="shared" si="16"/>
        <v>27</v>
      </c>
      <c r="C62" s="238"/>
      <c r="D62" s="238"/>
      <c r="E62" s="238"/>
      <c r="F62" s="238">
        <v>27</v>
      </c>
      <c r="G62" s="245" t="s">
        <v>1176</v>
      </c>
    </row>
    <row r="63" s="225" customFormat="true" ht="15.75" spans="1:7">
      <c r="A63" s="242"/>
      <c r="B63" s="238">
        <f t="shared" si="16"/>
        <v>65</v>
      </c>
      <c r="C63" s="238"/>
      <c r="D63" s="238"/>
      <c r="E63" s="238"/>
      <c r="F63" s="238">
        <v>65</v>
      </c>
      <c r="G63" s="245" t="s">
        <v>1177</v>
      </c>
    </row>
    <row r="64" s="225" customFormat="true" ht="15.75" spans="1:7">
      <c r="A64" s="242"/>
      <c r="B64" s="238">
        <f t="shared" si="16"/>
        <v>6</v>
      </c>
      <c r="C64" s="238"/>
      <c r="D64" s="238"/>
      <c r="E64" s="238"/>
      <c r="F64" s="238">
        <v>6</v>
      </c>
      <c r="G64" s="245" t="s">
        <v>1178</v>
      </c>
    </row>
    <row r="65" s="225" customFormat="true" ht="33" customHeight="true" spans="1:7">
      <c r="A65" s="247"/>
      <c r="B65" s="238">
        <f t="shared" si="16"/>
        <v>300</v>
      </c>
      <c r="C65" s="238"/>
      <c r="D65" s="238"/>
      <c r="E65" s="238"/>
      <c r="F65" s="238">
        <v>300</v>
      </c>
      <c r="G65" s="245" t="s">
        <v>1179</v>
      </c>
    </row>
    <row r="66" s="225" customFormat="true" ht="47.25" spans="1:7">
      <c r="A66" s="248" t="s">
        <v>1180</v>
      </c>
      <c r="B66" s="238">
        <f t="shared" si="16"/>
        <v>154</v>
      </c>
      <c r="C66" s="238"/>
      <c r="D66" s="238"/>
      <c r="E66" s="238"/>
      <c r="F66" s="259">
        <v>154</v>
      </c>
      <c r="G66" s="246" t="s">
        <v>1181</v>
      </c>
    </row>
    <row r="67" s="225" customFormat="true" ht="47.25" spans="1:7">
      <c r="A67" s="248" t="s">
        <v>1182</v>
      </c>
      <c r="B67" s="238">
        <f t="shared" si="16"/>
        <v>98</v>
      </c>
      <c r="C67" s="238"/>
      <c r="D67" s="238"/>
      <c r="E67" s="238"/>
      <c r="F67" s="259">
        <v>98</v>
      </c>
      <c r="G67" s="246" t="s">
        <v>1181</v>
      </c>
    </row>
    <row r="68" s="225" customFormat="true" ht="59.1" customHeight="true" spans="1:7">
      <c r="A68" s="248" t="s">
        <v>1183</v>
      </c>
      <c r="B68" s="238">
        <f t="shared" si="16"/>
        <v>145</v>
      </c>
      <c r="C68" s="238"/>
      <c r="D68" s="238"/>
      <c r="E68" s="238"/>
      <c r="F68" s="259">
        <v>145</v>
      </c>
      <c r="G68" s="246" t="s">
        <v>1184</v>
      </c>
    </row>
    <row r="69" s="225" customFormat="true" ht="59.1" customHeight="true" spans="1:7">
      <c r="A69" s="248" t="s">
        <v>1185</v>
      </c>
      <c r="B69" s="238">
        <f t="shared" si="16"/>
        <v>78</v>
      </c>
      <c r="C69" s="238"/>
      <c r="D69" s="238"/>
      <c r="E69" s="238"/>
      <c r="F69" s="259">
        <v>78</v>
      </c>
      <c r="G69" s="246" t="s">
        <v>1184</v>
      </c>
    </row>
    <row r="70" s="225" customFormat="true" ht="47.25" spans="1:7">
      <c r="A70" s="248" t="s">
        <v>1186</v>
      </c>
      <c r="B70" s="238">
        <f t="shared" si="16"/>
        <v>137</v>
      </c>
      <c r="C70" s="238"/>
      <c r="D70" s="238"/>
      <c r="E70" s="238"/>
      <c r="F70" s="259">
        <v>137</v>
      </c>
      <c r="G70" s="246" t="s">
        <v>1181</v>
      </c>
    </row>
    <row r="71" s="225" customFormat="true" ht="47.25" spans="1:7">
      <c r="A71" s="248" t="s">
        <v>1187</v>
      </c>
      <c r="B71" s="238">
        <f t="shared" si="16"/>
        <v>96</v>
      </c>
      <c r="C71" s="238"/>
      <c r="D71" s="238"/>
      <c r="E71" s="238"/>
      <c r="F71" s="259">
        <v>96</v>
      </c>
      <c r="G71" s="246" t="s">
        <v>1181</v>
      </c>
    </row>
    <row r="72" s="225" customFormat="true" ht="47.25" spans="1:7">
      <c r="A72" s="248" t="s">
        <v>1188</v>
      </c>
      <c r="B72" s="238">
        <f t="shared" si="16"/>
        <v>88</v>
      </c>
      <c r="C72" s="238"/>
      <c r="D72" s="238"/>
      <c r="E72" s="238"/>
      <c r="F72" s="259">
        <v>88</v>
      </c>
      <c r="G72" s="246" t="s">
        <v>1181</v>
      </c>
    </row>
    <row r="73" s="225" customFormat="true" ht="51.95" customHeight="true" spans="1:7">
      <c r="A73" s="248" t="s">
        <v>1189</v>
      </c>
      <c r="B73" s="238">
        <f t="shared" si="16"/>
        <v>115</v>
      </c>
      <c r="C73" s="238"/>
      <c r="D73" s="238"/>
      <c r="E73" s="238"/>
      <c r="F73" s="259">
        <v>115</v>
      </c>
      <c r="G73" s="246" t="s">
        <v>1181</v>
      </c>
    </row>
    <row r="74" s="225" customFormat="true" ht="47.25" spans="1:7">
      <c r="A74" s="248" t="s">
        <v>1190</v>
      </c>
      <c r="B74" s="238">
        <f t="shared" si="16"/>
        <v>112</v>
      </c>
      <c r="C74" s="238"/>
      <c r="D74" s="238"/>
      <c r="E74" s="238"/>
      <c r="F74" s="259">
        <v>112</v>
      </c>
      <c r="G74" s="246" t="s">
        <v>1184</v>
      </c>
    </row>
    <row r="75" s="225" customFormat="true" ht="47.25" spans="1:7">
      <c r="A75" s="248" t="s">
        <v>1191</v>
      </c>
      <c r="B75" s="238">
        <f t="shared" si="16"/>
        <v>100</v>
      </c>
      <c r="C75" s="238"/>
      <c r="D75" s="238"/>
      <c r="E75" s="238"/>
      <c r="F75" s="259">
        <v>100</v>
      </c>
      <c r="G75" s="246" t="s">
        <v>1181</v>
      </c>
    </row>
    <row r="76" s="225" customFormat="true" ht="47.25" spans="1:7">
      <c r="A76" s="248" t="s">
        <v>1192</v>
      </c>
      <c r="B76" s="238">
        <f t="shared" si="16"/>
        <v>102</v>
      </c>
      <c r="C76" s="238"/>
      <c r="D76" s="238"/>
      <c r="E76" s="238"/>
      <c r="F76" s="259">
        <v>102</v>
      </c>
      <c r="G76" s="246" t="s">
        <v>1184</v>
      </c>
    </row>
    <row r="77" s="225" customFormat="true" ht="47.25" spans="1:7">
      <c r="A77" s="248" t="s">
        <v>1193</v>
      </c>
      <c r="B77" s="238">
        <f t="shared" si="16"/>
        <v>88</v>
      </c>
      <c r="C77" s="238"/>
      <c r="D77" s="238"/>
      <c r="E77" s="238"/>
      <c r="F77" s="259">
        <v>88</v>
      </c>
      <c r="G77" s="246" t="s">
        <v>1184</v>
      </c>
    </row>
    <row r="78" s="225" customFormat="true" ht="47.25" spans="1:7">
      <c r="A78" s="248" t="s">
        <v>1194</v>
      </c>
      <c r="B78" s="238">
        <f t="shared" si="16"/>
        <v>113</v>
      </c>
      <c r="C78" s="238"/>
      <c r="D78" s="238"/>
      <c r="E78" s="238"/>
      <c r="F78" s="259">
        <v>113</v>
      </c>
      <c r="G78" s="246" t="s">
        <v>1184</v>
      </c>
    </row>
    <row r="79" s="225" customFormat="true" ht="15.75" spans="1:7">
      <c r="A79" s="249" t="s">
        <v>1195</v>
      </c>
      <c r="B79" s="250">
        <f t="shared" si="16"/>
        <v>890</v>
      </c>
      <c r="C79" s="250"/>
      <c r="D79" s="250"/>
      <c r="E79" s="260"/>
      <c r="F79" s="250">
        <v>890</v>
      </c>
      <c r="G79" s="245" t="s">
        <v>1196</v>
      </c>
    </row>
    <row r="80" s="225" customFormat="true" ht="15.75" spans="1:7">
      <c r="A80" s="239" t="s">
        <v>1197</v>
      </c>
      <c r="B80" s="240">
        <f t="shared" si="16"/>
        <v>375</v>
      </c>
      <c r="C80" s="240">
        <f>SUM(C81:C87)</f>
        <v>57</v>
      </c>
      <c r="D80" s="240">
        <f>SUM(D81:D87)</f>
        <v>56</v>
      </c>
      <c r="E80" s="240">
        <f>SUM(E81:E87)</f>
        <v>121</v>
      </c>
      <c r="F80" s="240">
        <f>SUM(F81:F87)</f>
        <v>141</v>
      </c>
      <c r="G80" s="246"/>
    </row>
    <row r="81" s="225" customFormat="true" ht="15.75" spans="1:7">
      <c r="A81" s="251"/>
      <c r="B81" s="238">
        <f t="shared" si="16"/>
        <v>57</v>
      </c>
      <c r="C81" s="238">
        <v>57</v>
      </c>
      <c r="D81" s="238"/>
      <c r="E81" s="238"/>
      <c r="F81" s="238"/>
      <c r="G81" s="245" t="s">
        <v>1198</v>
      </c>
    </row>
    <row r="82" s="225" customFormat="true" ht="15.75" spans="1:7">
      <c r="A82" s="252"/>
      <c r="B82" s="238">
        <f t="shared" si="16"/>
        <v>7</v>
      </c>
      <c r="C82" s="238"/>
      <c r="D82" s="238">
        <v>7</v>
      </c>
      <c r="E82" s="238"/>
      <c r="F82" s="238"/>
      <c r="G82" s="245" t="s">
        <v>1199</v>
      </c>
    </row>
    <row r="83" s="225" customFormat="true" ht="15.75" spans="1:7">
      <c r="A83" s="252"/>
      <c r="B83" s="238">
        <f t="shared" si="16"/>
        <v>80</v>
      </c>
      <c r="C83" s="238"/>
      <c r="D83" s="238"/>
      <c r="E83" s="238">
        <v>80</v>
      </c>
      <c r="F83" s="238"/>
      <c r="G83" s="245" t="s">
        <v>1200</v>
      </c>
    </row>
    <row r="84" s="225" customFormat="true" ht="15.75" spans="1:7">
      <c r="A84" s="253"/>
      <c r="B84" s="238">
        <f t="shared" si="16"/>
        <v>41</v>
      </c>
      <c r="C84" s="238"/>
      <c r="D84" s="238"/>
      <c r="E84" s="238">
        <v>41</v>
      </c>
      <c r="F84" s="238"/>
      <c r="G84" s="245" t="s">
        <v>1201</v>
      </c>
    </row>
    <row r="85" s="225" customFormat="true" ht="15.75" spans="1:7">
      <c r="A85" s="239" t="s">
        <v>1197</v>
      </c>
      <c r="B85" s="238">
        <f t="shared" si="16"/>
        <v>49</v>
      </c>
      <c r="C85" s="238"/>
      <c r="D85" s="238">
        <v>49</v>
      </c>
      <c r="E85" s="238"/>
      <c r="F85" s="238"/>
      <c r="G85" s="245" t="s">
        <v>1202</v>
      </c>
    </row>
    <row r="86" s="225" customFormat="true" ht="31.5" customHeight="true" spans="1:7">
      <c r="A86" s="248"/>
      <c r="B86" s="238">
        <f t="shared" ref="B86:B99" si="19">SUM(C86:F86)</f>
        <v>48</v>
      </c>
      <c r="C86" s="238"/>
      <c r="D86" s="238"/>
      <c r="E86" s="238"/>
      <c r="F86" s="238">
        <v>48</v>
      </c>
      <c r="G86" s="245" t="s">
        <v>1203</v>
      </c>
    </row>
    <row r="87" s="225" customFormat="true" ht="15.75" spans="1:7">
      <c r="A87" s="248"/>
      <c r="B87" s="238">
        <f t="shared" si="19"/>
        <v>93</v>
      </c>
      <c r="C87" s="238"/>
      <c r="D87" s="238"/>
      <c r="E87" s="238"/>
      <c r="F87" s="238">
        <v>93</v>
      </c>
      <c r="G87" s="245" t="s">
        <v>1204</v>
      </c>
    </row>
    <row r="88" s="225" customFormat="true" ht="15.75" spans="1:7">
      <c r="A88" s="239" t="s">
        <v>950</v>
      </c>
      <c r="B88" s="240">
        <f t="shared" si="19"/>
        <v>336</v>
      </c>
      <c r="C88" s="240">
        <f t="shared" ref="C88:F88" si="20">SUM(C89:C91)</f>
        <v>187</v>
      </c>
      <c r="D88" s="240">
        <f t="shared" si="20"/>
        <v>149</v>
      </c>
      <c r="E88" s="240">
        <f t="shared" si="20"/>
        <v>0</v>
      </c>
      <c r="F88" s="240">
        <f t="shared" si="20"/>
        <v>0</v>
      </c>
      <c r="G88" s="245"/>
    </row>
    <row r="89" s="225" customFormat="true" ht="31.5" spans="1:7">
      <c r="A89" s="251"/>
      <c r="B89" s="238">
        <f t="shared" si="19"/>
        <v>97</v>
      </c>
      <c r="C89" s="238">
        <v>97</v>
      </c>
      <c r="D89" s="238"/>
      <c r="E89" s="238"/>
      <c r="F89" s="238"/>
      <c r="G89" s="245" t="s">
        <v>1205</v>
      </c>
    </row>
    <row r="90" s="225" customFormat="true" ht="15.75" spans="1:7">
      <c r="A90" s="252"/>
      <c r="B90" s="238">
        <f t="shared" si="19"/>
        <v>90</v>
      </c>
      <c r="C90" s="238">
        <v>90</v>
      </c>
      <c r="D90" s="238"/>
      <c r="E90" s="238"/>
      <c r="F90" s="238"/>
      <c r="G90" s="245" t="s">
        <v>1206</v>
      </c>
    </row>
    <row r="91" s="225" customFormat="true" ht="15.75" spans="1:7">
      <c r="A91" s="253"/>
      <c r="B91" s="238">
        <f t="shared" si="19"/>
        <v>149</v>
      </c>
      <c r="C91" s="238"/>
      <c r="D91" s="238">
        <v>149</v>
      </c>
      <c r="E91" s="238"/>
      <c r="F91" s="238"/>
      <c r="G91" s="245" t="s">
        <v>1207</v>
      </c>
    </row>
    <row r="92" s="225" customFormat="true" ht="15.75" spans="1:7">
      <c r="A92" s="239" t="s">
        <v>1208</v>
      </c>
      <c r="B92" s="240">
        <f t="shared" si="19"/>
        <v>565</v>
      </c>
      <c r="C92" s="240">
        <f t="shared" ref="C92:F92" si="21">SUM(C93:C97)</f>
        <v>354</v>
      </c>
      <c r="D92" s="240">
        <f t="shared" si="21"/>
        <v>0</v>
      </c>
      <c r="E92" s="240">
        <f t="shared" si="21"/>
        <v>211</v>
      </c>
      <c r="F92" s="240">
        <f t="shared" si="21"/>
        <v>0</v>
      </c>
      <c r="G92" s="245"/>
    </row>
    <row r="93" s="225" customFormat="true" ht="31.5" spans="1:7">
      <c r="A93" s="254"/>
      <c r="B93" s="238">
        <f t="shared" si="19"/>
        <v>270</v>
      </c>
      <c r="C93" s="238">
        <v>270</v>
      </c>
      <c r="D93" s="238"/>
      <c r="E93" s="238"/>
      <c r="F93" s="238"/>
      <c r="G93" s="245" t="s">
        <v>1209</v>
      </c>
    </row>
    <row r="94" s="225" customFormat="true" ht="15.75" spans="1:7">
      <c r="A94" s="255"/>
      <c r="B94" s="238">
        <f t="shared" si="19"/>
        <v>84</v>
      </c>
      <c r="C94" s="238"/>
      <c r="D94" s="238"/>
      <c r="E94" s="238">
        <v>84</v>
      </c>
      <c r="F94" s="238"/>
      <c r="G94" s="246" t="s">
        <v>1210</v>
      </c>
    </row>
    <row r="95" s="225" customFormat="true" ht="15.75" spans="1:7">
      <c r="A95" s="255"/>
      <c r="B95" s="238">
        <f t="shared" si="19"/>
        <v>127</v>
      </c>
      <c r="C95" s="238"/>
      <c r="D95" s="238"/>
      <c r="E95" s="238">
        <v>127</v>
      </c>
      <c r="F95" s="238"/>
      <c r="G95" s="245" t="s">
        <v>1211</v>
      </c>
    </row>
    <row r="96" s="225" customFormat="true" ht="15.75" spans="1:7">
      <c r="A96" s="255"/>
      <c r="B96" s="238">
        <f t="shared" si="19"/>
        <v>44</v>
      </c>
      <c r="C96" s="238">
        <v>44</v>
      </c>
      <c r="D96" s="238"/>
      <c r="E96" s="238"/>
      <c r="F96" s="238"/>
      <c r="G96" s="245" t="s">
        <v>1212</v>
      </c>
    </row>
    <row r="97" s="225" customFormat="true" ht="15.75" spans="1:7">
      <c r="A97" s="256"/>
      <c r="B97" s="238">
        <f t="shared" si="19"/>
        <v>40</v>
      </c>
      <c r="C97" s="238">
        <v>40</v>
      </c>
      <c r="D97" s="238"/>
      <c r="E97" s="238"/>
      <c r="F97" s="238"/>
      <c r="G97" s="245" t="s">
        <v>1213</v>
      </c>
    </row>
    <row r="98" s="225" customFormat="true" ht="31.5" spans="1:7">
      <c r="A98" s="257" t="s">
        <v>716</v>
      </c>
      <c r="B98" s="146">
        <f t="shared" si="19"/>
        <v>35</v>
      </c>
      <c r="C98" s="240">
        <f t="shared" ref="C98:F98" si="22">SUM(C99)</f>
        <v>35</v>
      </c>
      <c r="D98" s="240">
        <f t="shared" si="22"/>
        <v>0</v>
      </c>
      <c r="E98" s="240">
        <f t="shared" si="22"/>
        <v>0</v>
      </c>
      <c r="F98" s="240">
        <f t="shared" si="22"/>
        <v>0</v>
      </c>
      <c r="G98" s="245"/>
    </row>
    <row r="99" s="225" customFormat="true" ht="15.75" spans="1:7">
      <c r="A99" s="249"/>
      <c r="B99" s="250">
        <f t="shared" si="19"/>
        <v>35</v>
      </c>
      <c r="C99" s="250">
        <v>35</v>
      </c>
      <c r="D99" s="250"/>
      <c r="E99" s="260"/>
      <c r="F99" s="250"/>
      <c r="G99" s="245" t="s">
        <v>1214</v>
      </c>
    </row>
    <row r="100" s="225" customFormat="true" spans="2:7">
      <c r="B100" s="258"/>
      <c r="C100" s="258"/>
      <c r="D100" s="258"/>
      <c r="G100" s="261"/>
    </row>
    <row r="101" s="225" customFormat="true" spans="2:7">
      <c r="B101" s="258"/>
      <c r="C101" s="258"/>
      <c r="D101" s="258"/>
      <c r="G101" s="261"/>
    </row>
    <row r="102" s="225" customFormat="true" spans="2:7">
      <c r="B102" s="258"/>
      <c r="C102" s="258"/>
      <c r="D102" s="258"/>
      <c r="G102" s="261"/>
    </row>
    <row r="103" s="225" customFormat="true" spans="2:7">
      <c r="B103" s="258"/>
      <c r="C103" s="258"/>
      <c r="D103" s="258"/>
      <c r="G103" s="261"/>
    </row>
    <row r="104" s="225" customFormat="true" spans="2:7">
      <c r="B104" s="258"/>
      <c r="C104" s="258"/>
      <c r="D104" s="258"/>
      <c r="G104" s="261"/>
    </row>
    <row r="105" s="225" customFormat="true" spans="2:7">
      <c r="B105" s="258"/>
      <c r="C105" s="258"/>
      <c r="D105" s="258"/>
      <c r="G105" s="261"/>
    </row>
    <row r="106" s="225" customFormat="true" spans="2:7">
      <c r="B106" s="258"/>
      <c r="C106" s="258"/>
      <c r="D106" s="258"/>
      <c r="G106" s="261"/>
    </row>
  </sheetData>
  <customSheetViews>
    <customSheetView guid="{40546AE0-6B6D-4AC1-BF36-7BDCA8DD176C}" scale="120">
      <pane xSplit="2" ySplit="4" topLeftCell="C45" activePane="bottomRight" state="frozen"/>
      <selection activeCell="G48" sqref="G48"/>
      <pageMargins left="0.708661417322835" right="0.708661417322835" top="0.748031496062992" bottom="0.748031496062992" header="0.31496062992126" footer="0.31496062992126"/>
      <pageSetup paperSize="9" orientation="landscape"/>
      <headerFooter/>
    </customSheetView>
  </customSheetViews>
  <mergeCells count="5">
    <mergeCell ref="A2:G2"/>
    <mergeCell ref="A61:A65"/>
    <mergeCell ref="A81:A84"/>
    <mergeCell ref="A89:A91"/>
    <mergeCell ref="A93:A97"/>
  </mergeCells>
  <printOptions horizontalCentered="true"/>
  <pageMargins left="0.708661417322835" right="0.708661417322835" top="0.748031496062992" bottom="0.748031496062992" header="0.31496062992126" footer="0.31496062992126"/>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3"/>
  <sheetViews>
    <sheetView view="pageBreakPreview" zoomScaleNormal="100" zoomScaleSheetLayoutView="100" topLeftCell="A111" workbookViewId="0">
      <selection activeCell="A131" sqref="A131:A133"/>
    </sheetView>
  </sheetViews>
  <sheetFormatPr defaultColWidth="9" defaultRowHeight="13.5" outlineLevelCol="4"/>
  <cols>
    <col min="1" max="1" width="20.375" style="177" customWidth="true"/>
    <col min="2" max="2" width="10.625" style="178" customWidth="true"/>
    <col min="3" max="3" width="11" style="178" customWidth="true"/>
    <col min="4" max="4" width="11.5" style="178" customWidth="true"/>
    <col min="5" max="5" width="27.625" style="178" customWidth="true"/>
    <col min="6" max="246" width="9" style="177"/>
    <col min="247" max="247" width="6" style="177" customWidth="true"/>
    <col min="248" max="248" width="15.625" style="177" customWidth="true"/>
    <col min="249" max="249" width="9" style="177"/>
    <col min="250" max="250" width="12.5" style="177" customWidth="true"/>
    <col min="251" max="251" width="13.125" style="177" customWidth="true"/>
    <col min="252" max="257" width="10.125" style="177" customWidth="true"/>
    <col min="258" max="260" width="13.25" style="177" customWidth="true"/>
    <col min="261" max="261" width="14.125" style="177" customWidth="true"/>
    <col min="262" max="502" width="9" style="177"/>
    <col min="503" max="503" width="6" style="177" customWidth="true"/>
    <col min="504" max="504" width="15.625" style="177" customWidth="true"/>
    <col min="505" max="505" width="9" style="177"/>
    <col min="506" max="506" width="12.5" style="177" customWidth="true"/>
    <col min="507" max="507" width="13.125" style="177" customWidth="true"/>
    <col min="508" max="513" width="10.125" style="177" customWidth="true"/>
    <col min="514" max="516" width="13.25" style="177" customWidth="true"/>
    <col min="517" max="517" width="14.125" style="177" customWidth="true"/>
    <col min="518" max="758" width="9" style="177"/>
    <col min="759" max="759" width="6" style="177" customWidth="true"/>
    <col min="760" max="760" width="15.625" style="177" customWidth="true"/>
    <col min="761" max="761" width="9" style="177"/>
    <col min="762" max="762" width="12.5" style="177" customWidth="true"/>
    <col min="763" max="763" width="13.125" style="177" customWidth="true"/>
    <col min="764" max="769" width="10.125" style="177" customWidth="true"/>
    <col min="770" max="772" width="13.25" style="177" customWidth="true"/>
    <col min="773" max="773" width="14.125" style="177" customWidth="true"/>
    <col min="774" max="1014" width="9" style="177"/>
    <col min="1015" max="1015" width="6" style="177" customWidth="true"/>
    <col min="1016" max="1016" width="15.625" style="177" customWidth="true"/>
    <col min="1017" max="1017" width="9" style="177"/>
    <col min="1018" max="1018" width="12.5" style="177" customWidth="true"/>
    <col min="1019" max="1019" width="13.125" style="177" customWidth="true"/>
    <col min="1020" max="1025" width="10.125" style="177" customWidth="true"/>
    <col min="1026" max="1028" width="13.25" style="177" customWidth="true"/>
    <col min="1029" max="1029" width="14.125" style="177" customWidth="true"/>
    <col min="1030" max="1270" width="9" style="177"/>
    <col min="1271" max="1271" width="6" style="177" customWidth="true"/>
    <col min="1272" max="1272" width="15.625" style="177" customWidth="true"/>
    <col min="1273" max="1273" width="9" style="177"/>
    <col min="1274" max="1274" width="12.5" style="177" customWidth="true"/>
    <col min="1275" max="1275" width="13.125" style="177" customWidth="true"/>
    <col min="1276" max="1281" width="10.125" style="177" customWidth="true"/>
    <col min="1282" max="1284" width="13.25" style="177" customWidth="true"/>
    <col min="1285" max="1285" width="14.125" style="177" customWidth="true"/>
    <col min="1286" max="1526" width="9" style="177"/>
    <col min="1527" max="1527" width="6" style="177" customWidth="true"/>
    <col min="1528" max="1528" width="15.625" style="177" customWidth="true"/>
    <col min="1529" max="1529" width="9" style="177"/>
    <col min="1530" max="1530" width="12.5" style="177" customWidth="true"/>
    <col min="1531" max="1531" width="13.125" style="177" customWidth="true"/>
    <col min="1532" max="1537" width="10.125" style="177" customWidth="true"/>
    <col min="1538" max="1540" width="13.25" style="177" customWidth="true"/>
    <col min="1541" max="1541" width="14.125" style="177" customWidth="true"/>
    <col min="1542" max="1782" width="9" style="177"/>
    <col min="1783" max="1783" width="6" style="177" customWidth="true"/>
    <col min="1784" max="1784" width="15.625" style="177" customWidth="true"/>
    <col min="1785" max="1785" width="9" style="177"/>
    <col min="1786" max="1786" width="12.5" style="177" customWidth="true"/>
    <col min="1787" max="1787" width="13.125" style="177" customWidth="true"/>
    <col min="1788" max="1793" width="10.125" style="177" customWidth="true"/>
    <col min="1794" max="1796" width="13.25" style="177" customWidth="true"/>
    <col min="1797" max="1797" width="14.125" style="177" customWidth="true"/>
    <col min="1798" max="2038" width="9" style="177"/>
    <col min="2039" max="2039" width="6" style="177" customWidth="true"/>
    <col min="2040" max="2040" width="15.625" style="177" customWidth="true"/>
    <col min="2041" max="2041" width="9" style="177"/>
    <col min="2042" max="2042" width="12.5" style="177" customWidth="true"/>
    <col min="2043" max="2043" width="13.125" style="177" customWidth="true"/>
    <col min="2044" max="2049" width="10.125" style="177" customWidth="true"/>
    <col min="2050" max="2052" width="13.25" style="177" customWidth="true"/>
    <col min="2053" max="2053" width="14.125" style="177" customWidth="true"/>
    <col min="2054" max="2294" width="9" style="177"/>
    <col min="2295" max="2295" width="6" style="177" customWidth="true"/>
    <col min="2296" max="2296" width="15.625" style="177" customWidth="true"/>
    <col min="2297" max="2297" width="9" style="177"/>
    <col min="2298" max="2298" width="12.5" style="177" customWidth="true"/>
    <col min="2299" max="2299" width="13.125" style="177" customWidth="true"/>
    <col min="2300" max="2305" width="10.125" style="177" customWidth="true"/>
    <col min="2306" max="2308" width="13.25" style="177" customWidth="true"/>
    <col min="2309" max="2309" width="14.125" style="177" customWidth="true"/>
    <col min="2310" max="2550" width="9" style="177"/>
    <col min="2551" max="2551" width="6" style="177" customWidth="true"/>
    <col min="2552" max="2552" width="15.625" style="177" customWidth="true"/>
    <col min="2553" max="2553" width="9" style="177"/>
    <col min="2554" max="2554" width="12.5" style="177" customWidth="true"/>
    <col min="2555" max="2555" width="13.125" style="177" customWidth="true"/>
    <col min="2556" max="2561" width="10.125" style="177" customWidth="true"/>
    <col min="2562" max="2564" width="13.25" style="177" customWidth="true"/>
    <col min="2565" max="2565" width="14.125" style="177" customWidth="true"/>
    <col min="2566" max="2806" width="9" style="177"/>
    <col min="2807" max="2807" width="6" style="177" customWidth="true"/>
    <col min="2808" max="2808" width="15.625" style="177" customWidth="true"/>
    <col min="2809" max="2809" width="9" style="177"/>
    <col min="2810" max="2810" width="12.5" style="177" customWidth="true"/>
    <col min="2811" max="2811" width="13.125" style="177" customWidth="true"/>
    <col min="2812" max="2817" width="10.125" style="177" customWidth="true"/>
    <col min="2818" max="2820" width="13.25" style="177" customWidth="true"/>
    <col min="2821" max="2821" width="14.125" style="177" customWidth="true"/>
    <col min="2822" max="3062" width="9" style="177"/>
    <col min="3063" max="3063" width="6" style="177" customWidth="true"/>
    <col min="3064" max="3064" width="15.625" style="177" customWidth="true"/>
    <col min="3065" max="3065" width="9" style="177"/>
    <col min="3066" max="3066" width="12.5" style="177" customWidth="true"/>
    <col min="3067" max="3067" width="13.125" style="177" customWidth="true"/>
    <col min="3068" max="3073" width="10.125" style="177" customWidth="true"/>
    <col min="3074" max="3076" width="13.25" style="177" customWidth="true"/>
    <col min="3077" max="3077" width="14.125" style="177" customWidth="true"/>
    <col min="3078" max="3318" width="9" style="177"/>
    <col min="3319" max="3319" width="6" style="177" customWidth="true"/>
    <col min="3320" max="3320" width="15.625" style="177" customWidth="true"/>
    <col min="3321" max="3321" width="9" style="177"/>
    <col min="3322" max="3322" width="12.5" style="177" customWidth="true"/>
    <col min="3323" max="3323" width="13.125" style="177" customWidth="true"/>
    <col min="3324" max="3329" width="10.125" style="177" customWidth="true"/>
    <col min="3330" max="3332" width="13.25" style="177" customWidth="true"/>
    <col min="3333" max="3333" width="14.125" style="177" customWidth="true"/>
    <col min="3334" max="3574" width="9" style="177"/>
    <col min="3575" max="3575" width="6" style="177" customWidth="true"/>
    <col min="3576" max="3576" width="15.625" style="177" customWidth="true"/>
    <col min="3577" max="3577" width="9" style="177"/>
    <col min="3578" max="3578" width="12.5" style="177" customWidth="true"/>
    <col min="3579" max="3579" width="13.125" style="177" customWidth="true"/>
    <col min="3580" max="3585" width="10.125" style="177" customWidth="true"/>
    <col min="3586" max="3588" width="13.25" style="177" customWidth="true"/>
    <col min="3589" max="3589" width="14.125" style="177" customWidth="true"/>
    <col min="3590" max="3830" width="9" style="177"/>
    <col min="3831" max="3831" width="6" style="177" customWidth="true"/>
    <col min="3832" max="3832" width="15.625" style="177" customWidth="true"/>
    <col min="3833" max="3833" width="9" style="177"/>
    <col min="3834" max="3834" width="12.5" style="177" customWidth="true"/>
    <col min="3835" max="3835" width="13.125" style="177" customWidth="true"/>
    <col min="3836" max="3841" width="10.125" style="177" customWidth="true"/>
    <col min="3842" max="3844" width="13.25" style="177" customWidth="true"/>
    <col min="3845" max="3845" width="14.125" style="177" customWidth="true"/>
    <col min="3846" max="4086" width="9" style="177"/>
    <col min="4087" max="4087" width="6" style="177" customWidth="true"/>
    <col min="4088" max="4088" width="15.625" style="177" customWidth="true"/>
    <col min="4089" max="4089" width="9" style="177"/>
    <col min="4090" max="4090" width="12.5" style="177" customWidth="true"/>
    <col min="4091" max="4091" width="13.125" style="177" customWidth="true"/>
    <col min="4092" max="4097" width="10.125" style="177" customWidth="true"/>
    <col min="4098" max="4100" width="13.25" style="177" customWidth="true"/>
    <col min="4101" max="4101" width="14.125" style="177" customWidth="true"/>
    <col min="4102" max="4342" width="9" style="177"/>
    <col min="4343" max="4343" width="6" style="177" customWidth="true"/>
    <col min="4344" max="4344" width="15.625" style="177" customWidth="true"/>
    <col min="4345" max="4345" width="9" style="177"/>
    <col min="4346" max="4346" width="12.5" style="177" customWidth="true"/>
    <col min="4347" max="4347" width="13.125" style="177" customWidth="true"/>
    <col min="4348" max="4353" width="10.125" style="177" customWidth="true"/>
    <col min="4354" max="4356" width="13.25" style="177" customWidth="true"/>
    <col min="4357" max="4357" width="14.125" style="177" customWidth="true"/>
    <col min="4358" max="4598" width="9" style="177"/>
    <col min="4599" max="4599" width="6" style="177" customWidth="true"/>
    <col min="4600" max="4600" width="15.625" style="177" customWidth="true"/>
    <col min="4601" max="4601" width="9" style="177"/>
    <col min="4602" max="4602" width="12.5" style="177" customWidth="true"/>
    <col min="4603" max="4603" width="13.125" style="177" customWidth="true"/>
    <col min="4604" max="4609" width="10.125" style="177" customWidth="true"/>
    <col min="4610" max="4612" width="13.25" style="177" customWidth="true"/>
    <col min="4613" max="4613" width="14.125" style="177" customWidth="true"/>
    <col min="4614" max="4854" width="9" style="177"/>
    <col min="4855" max="4855" width="6" style="177" customWidth="true"/>
    <col min="4856" max="4856" width="15.625" style="177" customWidth="true"/>
    <col min="4857" max="4857" width="9" style="177"/>
    <col min="4858" max="4858" width="12.5" style="177" customWidth="true"/>
    <col min="4859" max="4859" width="13.125" style="177" customWidth="true"/>
    <col min="4860" max="4865" width="10.125" style="177" customWidth="true"/>
    <col min="4866" max="4868" width="13.25" style="177" customWidth="true"/>
    <col min="4869" max="4869" width="14.125" style="177" customWidth="true"/>
    <col min="4870" max="5110" width="9" style="177"/>
    <col min="5111" max="5111" width="6" style="177" customWidth="true"/>
    <col min="5112" max="5112" width="15.625" style="177" customWidth="true"/>
    <col min="5113" max="5113" width="9" style="177"/>
    <col min="5114" max="5114" width="12.5" style="177" customWidth="true"/>
    <col min="5115" max="5115" width="13.125" style="177" customWidth="true"/>
    <col min="5116" max="5121" width="10.125" style="177" customWidth="true"/>
    <col min="5122" max="5124" width="13.25" style="177" customWidth="true"/>
    <col min="5125" max="5125" width="14.125" style="177" customWidth="true"/>
    <col min="5126" max="5366" width="9" style="177"/>
    <col min="5367" max="5367" width="6" style="177" customWidth="true"/>
    <col min="5368" max="5368" width="15.625" style="177" customWidth="true"/>
    <col min="5369" max="5369" width="9" style="177"/>
    <col min="5370" max="5370" width="12.5" style="177" customWidth="true"/>
    <col min="5371" max="5371" width="13.125" style="177" customWidth="true"/>
    <col min="5372" max="5377" width="10.125" style="177" customWidth="true"/>
    <col min="5378" max="5380" width="13.25" style="177" customWidth="true"/>
    <col min="5381" max="5381" width="14.125" style="177" customWidth="true"/>
    <col min="5382" max="5622" width="9" style="177"/>
    <col min="5623" max="5623" width="6" style="177" customWidth="true"/>
    <col min="5624" max="5624" width="15.625" style="177" customWidth="true"/>
    <col min="5625" max="5625" width="9" style="177"/>
    <col min="5626" max="5626" width="12.5" style="177" customWidth="true"/>
    <col min="5627" max="5627" width="13.125" style="177" customWidth="true"/>
    <col min="5628" max="5633" width="10.125" style="177" customWidth="true"/>
    <col min="5634" max="5636" width="13.25" style="177" customWidth="true"/>
    <col min="5637" max="5637" width="14.125" style="177" customWidth="true"/>
    <col min="5638" max="5878" width="9" style="177"/>
    <col min="5879" max="5879" width="6" style="177" customWidth="true"/>
    <col min="5880" max="5880" width="15.625" style="177" customWidth="true"/>
    <col min="5881" max="5881" width="9" style="177"/>
    <col min="5882" max="5882" width="12.5" style="177" customWidth="true"/>
    <col min="5883" max="5883" width="13.125" style="177" customWidth="true"/>
    <col min="5884" max="5889" width="10.125" style="177" customWidth="true"/>
    <col min="5890" max="5892" width="13.25" style="177" customWidth="true"/>
    <col min="5893" max="5893" width="14.125" style="177" customWidth="true"/>
    <col min="5894" max="6134" width="9" style="177"/>
    <col min="6135" max="6135" width="6" style="177" customWidth="true"/>
    <col min="6136" max="6136" width="15.625" style="177" customWidth="true"/>
    <col min="6137" max="6137" width="9" style="177"/>
    <col min="6138" max="6138" width="12.5" style="177" customWidth="true"/>
    <col min="6139" max="6139" width="13.125" style="177" customWidth="true"/>
    <col min="6140" max="6145" width="10.125" style="177" customWidth="true"/>
    <col min="6146" max="6148" width="13.25" style="177" customWidth="true"/>
    <col min="6149" max="6149" width="14.125" style="177" customWidth="true"/>
    <col min="6150" max="6390" width="9" style="177"/>
    <col min="6391" max="6391" width="6" style="177" customWidth="true"/>
    <col min="6392" max="6392" width="15.625" style="177" customWidth="true"/>
    <col min="6393" max="6393" width="9" style="177"/>
    <col min="6394" max="6394" width="12.5" style="177" customWidth="true"/>
    <col min="6395" max="6395" width="13.125" style="177" customWidth="true"/>
    <col min="6396" max="6401" width="10.125" style="177" customWidth="true"/>
    <col min="6402" max="6404" width="13.25" style="177" customWidth="true"/>
    <col min="6405" max="6405" width="14.125" style="177" customWidth="true"/>
    <col min="6406" max="6646" width="9" style="177"/>
    <col min="6647" max="6647" width="6" style="177" customWidth="true"/>
    <col min="6648" max="6648" width="15.625" style="177" customWidth="true"/>
    <col min="6649" max="6649" width="9" style="177"/>
    <col min="6650" max="6650" width="12.5" style="177" customWidth="true"/>
    <col min="6651" max="6651" width="13.125" style="177" customWidth="true"/>
    <col min="6652" max="6657" width="10.125" style="177" customWidth="true"/>
    <col min="6658" max="6660" width="13.25" style="177" customWidth="true"/>
    <col min="6661" max="6661" width="14.125" style="177" customWidth="true"/>
    <col min="6662" max="6902" width="9" style="177"/>
    <col min="6903" max="6903" width="6" style="177" customWidth="true"/>
    <col min="6904" max="6904" width="15.625" style="177" customWidth="true"/>
    <col min="6905" max="6905" width="9" style="177"/>
    <col min="6906" max="6906" width="12.5" style="177" customWidth="true"/>
    <col min="6907" max="6907" width="13.125" style="177" customWidth="true"/>
    <col min="6908" max="6913" width="10.125" style="177" customWidth="true"/>
    <col min="6914" max="6916" width="13.25" style="177" customWidth="true"/>
    <col min="6917" max="6917" width="14.125" style="177" customWidth="true"/>
    <col min="6918" max="7158" width="9" style="177"/>
    <col min="7159" max="7159" width="6" style="177" customWidth="true"/>
    <col min="7160" max="7160" width="15.625" style="177" customWidth="true"/>
    <col min="7161" max="7161" width="9" style="177"/>
    <col min="7162" max="7162" width="12.5" style="177" customWidth="true"/>
    <col min="7163" max="7163" width="13.125" style="177" customWidth="true"/>
    <col min="7164" max="7169" width="10.125" style="177" customWidth="true"/>
    <col min="7170" max="7172" width="13.25" style="177" customWidth="true"/>
    <col min="7173" max="7173" width="14.125" style="177" customWidth="true"/>
    <col min="7174" max="7414" width="9" style="177"/>
    <col min="7415" max="7415" width="6" style="177" customWidth="true"/>
    <col min="7416" max="7416" width="15.625" style="177" customWidth="true"/>
    <col min="7417" max="7417" width="9" style="177"/>
    <col min="7418" max="7418" width="12.5" style="177" customWidth="true"/>
    <col min="7419" max="7419" width="13.125" style="177" customWidth="true"/>
    <col min="7420" max="7425" width="10.125" style="177" customWidth="true"/>
    <col min="7426" max="7428" width="13.25" style="177" customWidth="true"/>
    <col min="7429" max="7429" width="14.125" style="177" customWidth="true"/>
    <col min="7430" max="7670" width="9" style="177"/>
    <col min="7671" max="7671" width="6" style="177" customWidth="true"/>
    <col min="7672" max="7672" width="15.625" style="177" customWidth="true"/>
    <col min="7673" max="7673" width="9" style="177"/>
    <col min="7674" max="7674" width="12.5" style="177" customWidth="true"/>
    <col min="7675" max="7675" width="13.125" style="177" customWidth="true"/>
    <col min="7676" max="7681" width="10.125" style="177" customWidth="true"/>
    <col min="7682" max="7684" width="13.25" style="177" customWidth="true"/>
    <col min="7685" max="7685" width="14.125" style="177" customWidth="true"/>
    <col min="7686" max="7926" width="9" style="177"/>
    <col min="7927" max="7927" width="6" style="177" customWidth="true"/>
    <col min="7928" max="7928" width="15.625" style="177" customWidth="true"/>
    <col min="7929" max="7929" width="9" style="177"/>
    <col min="7930" max="7930" width="12.5" style="177" customWidth="true"/>
    <col min="7931" max="7931" width="13.125" style="177" customWidth="true"/>
    <col min="7932" max="7937" width="10.125" style="177" customWidth="true"/>
    <col min="7938" max="7940" width="13.25" style="177" customWidth="true"/>
    <col min="7941" max="7941" width="14.125" style="177" customWidth="true"/>
    <col min="7942" max="8182" width="9" style="177"/>
    <col min="8183" max="8183" width="6" style="177" customWidth="true"/>
    <col min="8184" max="8184" width="15.625" style="177" customWidth="true"/>
    <col min="8185" max="8185" width="9" style="177"/>
    <col min="8186" max="8186" width="12.5" style="177" customWidth="true"/>
    <col min="8187" max="8187" width="13.125" style="177" customWidth="true"/>
    <col min="8188" max="8193" width="10.125" style="177" customWidth="true"/>
    <col min="8194" max="8196" width="13.25" style="177" customWidth="true"/>
    <col min="8197" max="8197" width="14.125" style="177" customWidth="true"/>
    <col min="8198" max="8438" width="9" style="177"/>
    <col min="8439" max="8439" width="6" style="177" customWidth="true"/>
    <col min="8440" max="8440" width="15.625" style="177" customWidth="true"/>
    <col min="8441" max="8441" width="9" style="177"/>
    <col min="8442" max="8442" width="12.5" style="177" customWidth="true"/>
    <col min="8443" max="8443" width="13.125" style="177" customWidth="true"/>
    <col min="8444" max="8449" width="10.125" style="177" customWidth="true"/>
    <col min="8450" max="8452" width="13.25" style="177" customWidth="true"/>
    <col min="8453" max="8453" width="14.125" style="177" customWidth="true"/>
    <col min="8454" max="8694" width="9" style="177"/>
    <col min="8695" max="8695" width="6" style="177" customWidth="true"/>
    <col min="8696" max="8696" width="15.625" style="177" customWidth="true"/>
    <col min="8697" max="8697" width="9" style="177"/>
    <col min="8698" max="8698" width="12.5" style="177" customWidth="true"/>
    <col min="8699" max="8699" width="13.125" style="177" customWidth="true"/>
    <col min="8700" max="8705" width="10.125" style="177" customWidth="true"/>
    <col min="8706" max="8708" width="13.25" style="177" customWidth="true"/>
    <col min="8709" max="8709" width="14.125" style="177" customWidth="true"/>
    <col min="8710" max="8950" width="9" style="177"/>
    <col min="8951" max="8951" width="6" style="177" customWidth="true"/>
    <col min="8952" max="8952" width="15.625" style="177" customWidth="true"/>
    <col min="8953" max="8953" width="9" style="177"/>
    <col min="8954" max="8954" width="12.5" style="177" customWidth="true"/>
    <col min="8955" max="8955" width="13.125" style="177" customWidth="true"/>
    <col min="8956" max="8961" width="10.125" style="177" customWidth="true"/>
    <col min="8962" max="8964" width="13.25" style="177" customWidth="true"/>
    <col min="8965" max="8965" width="14.125" style="177" customWidth="true"/>
    <col min="8966" max="9206" width="9" style="177"/>
    <col min="9207" max="9207" width="6" style="177" customWidth="true"/>
    <col min="9208" max="9208" width="15.625" style="177" customWidth="true"/>
    <col min="9209" max="9209" width="9" style="177"/>
    <col min="9210" max="9210" width="12.5" style="177" customWidth="true"/>
    <col min="9211" max="9211" width="13.125" style="177" customWidth="true"/>
    <col min="9212" max="9217" width="10.125" style="177" customWidth="true"/>
    <col min="9218" max="9220" width="13.25" style="177" customWidth="true"/>
    <col min="9221" max="9221" width="14.125" style="177" customWidth="true"/>
    <col min="9222" max="9462" width="9" style="177"/>
    <col min="9463" max="9463" width="6" style="177" customWidth="true"/>
    <col min="9464" max="9464" width="15.625" style="177" customWidth="true"/>
    <col min="9465" max="9465" width="9" style="177"/>
    <col min="9466" max="9466" width="12.5" style="177" customWidth="true"/>
    <col min="9467" max="9467" width="13.125" style="177" customWidth="true"/>
    <col min="9468" max="9473" width="10.125" style="177" customWidth="true"/>
    <col min="9474" max="9476" width="13.25" style="177" customWidth="true"/>
    <col min="9477" max="9477" width="14.125" style="177" customWidth="true"/>
    <col min="9478" max="9718" width="9" style="177"/>
    <col min="9719" max="9719" width="6" style="177" customWidth="true"/>
    <col min="9720" max="9720" width="15.625" style="177" customWidth="true"/>
    <col min="9721" max="9721" width="9" style="177"/>
    <col min="9722" max="9722" width="12.5" style="177" customWidth="true"/>
    <col min="9723" max="9723" width="13.125" style="177" customWidth="true"/>
    <col min="9724" max="9729" width="10.125" style="177" customWidth="true"/>
    <col min="9730" max="9732" width="13.25" style="177" customWidth="true"/>
    <col min="9733" max="9733" width="14.125" style="177" customWidth="true"/>
    <col min="9734" max="9974" width="9" style="177"/>
    <col min="9975" max="9975" width="6" style="177" customWidth="true"/>
    <col min="9976" max="9976" width="15.625" style="177" customWidth="true"/>
    <col min="9977" max="9977" width="9" style="177"/>
    <col min="9978" max="9978" width="12.5" style="177" customWidth="true"/>
    <col min="9979" max="9979" width="13.125" style="177" customWidth="true"/>
    <col min="9980" max="9985" width="10.125" style="177" customWidth="true"/>
    <col min="9986" max="9988" width="13.25" style="177" customWidth="true"/>
    <col min="9989" max="9989" width="14.125" style="177" customWidth="true"/>
    <col min="9990" max="10230" width="9" style="177"/>
    <col min="10231" max="10231" width="6" style="177" customWidth="true"/>
    <col min="10232" max="10232" width="15.625" style="177" customWidth="true"/>
    <col min="10233" max="10233" width="9" style="177"/>
    <col min="10234" max="10234" width="12.5" style="177" customWidth="true"/>
    <col min="10235" max="10235" width="13.125" style="177" customWidth="true"/>
    <col min="10236" max="10241" width="10.125" style="177" customWidth="true"/>
    <col min="10242" max="10244" width="13.25" style="177" customWidth="true"/>
    <col min="10245" max="10245" width="14.125" style="177" customWidth="true"/>
    <col min="10246" max="10486" width="9" style="177"/>
    <col min="10487" max="10487" width="6" style="177" customWidth="true"/>
    <col min="10488" max="10488" width="15.625" style="177" customWidth="true"/>
    <col min="10489" max="10489" width="9" style="177"/>
    <col min="10490" max="10490" width="12.5" style="177" customWidth="true"/>
    <col min="10491" max="10491" width="13.125" style="177" customWidth="true"/>
    <col min="10492" max="10497" width="10.125" style="177" customWidth="true"/>
    <col min="10498" max="10500" width="13.25" style="177" customWidth="true"/>
    <col min="10501" max="10501" width="14.125" style="177" customWidth="true"/>
    <col min="10502" max="10742" width="9" style="177"/>
    <col min="10743" max="10743" width="6" style="177" customWidth="true"/>
    <col min="10744" max="10744" width="15.625" style="177" customWidth="true"/>
    <col min="10745" max="10745" width="9" style="177"/>
    <col min="10746" max="10746" width="12.5" style="177" customWidth="true"/>
    <col min="10747" max="10747" width="13.125" style="177" customWidth="true"/>
    <col min="10748" max="10753" width="10.125" style="177" customWidth="true"/>
    <col min="10754" max="10756" width="13.25" style="177" customWidth="true"/>
    <col min="10757" max="10757" width="14.125" style="177" customWidth="true"/>
    <col min="10758" max="10998" width="9" style="177"/>
    <col min="10999" max="10999" width="6" style="177" customWidth="true"/>
    <col min="11000" max="11000" width="15.625" style="177" customWidth="true"/>
    <col min="11001" max="11001" width="9" style="177"/>
    <col min="11002" max="11002" width="12.5" style="177" customWidth="true"/>
    <col min="11003" max="11003" width="13.125" style="177" customWidth="true"/>
    <col min="11004" max="11009" width="10.125" style="177" customWidth="true"/>
    <col min="11010" max="11012" width="13.25" style="177" customWidth="true"/>
    <col min="11013" max="11013" width="14.125" style="177" customWidth="true"/>
    <col min="11014" max="11254" width="9" style="177"/>
    <col min="11255" max="11255" width="6" style="177" customWidth="true"/>
    <col min="11256" max="11256" width="15.625" style="177" customWidth="true"/>
    <col min="11257" max="11257" width="9" style="177"/>
    <col min="11258" max="11258" width="12.5" style="177" customWidth="true"/>
    <col min="11259" max="11259" width="13.125" style="177" customWidth="true"/>
    <col min="11260" max="11265" width="10.125" style="177" customWidth="true"/>
    <col min="11266" max="11268" width="13.25" style="177" customWidth="true"/>
    <col min="11269" max="11269" width="14.125" style="177" customWidth="true"/>
    <col min="11270" max="11510" width="9" style="177"/>
    <col min="11511" max="11511" width="6" style="177" customWidth="true"/>
    <col min="11512" max="11512" width="15.625" style="177" customWidth="true"/>
    <col min="11513" max="11513" width="9" style="177"/>
    <col min="11514" max="11514" width="12.5" style="177" customWidth="true"/>
    <col min="11515" max="11515" width="13.125" style="177" customWidth="true"/>
    <col min="11516" max="11521" width="10.125" style="177" customWidth="true"/>
    <col min="11522" max="11524" width="13.25" style="177" customWidth="true"/>
    <col min="11525" max="11525" width="14.125" style="177" customWidth="true"/>
    <col min="11526" max="11766" width="9" style="177"/>
    <col min="11767" max="11767" width="6" style="177" customWidth="true"/>
    <col min="11768" max="11768" width="15.625" style="177" customWidth="true"/>
    <col min="11769" max="11769" width="9" style="177"/>
    <col min="11770" max="11770" width="12.5" style="177" customWidth="true"/>
    <col min="11771" max="11771" width="13.125" style="177" customWidth="true"/>
    <col min="11772" max="11777" width="10.125" style="177" customWidth="true"/>
    <col min="11778" max="11780" width="13.25" style="177" customWidth="true"/>
    <col min="11781" max="11781" width="14.125" style="177" customWidth="true"/>
    <col min="11782" max="12022" width="9" style="177"/>
    <col min="12023" max="12023" width="6" style="177" customWidth="true"/>
    <col min="12024" max="12024" width="15.625" style="177" customWidth="true"/>
    <col min="12025" max="12025" width="9" style="177"/>
    <col min="12026" max="12026" width="12.5" style="177" customWidth="true"/>
    <col min="12027" max="12027" width="13.125" style="177" customWidth="true"/>
    <col min="12028" max="12033" width="10.125" style="177" customWidth="true"/>
    <col min="12034" max="12036" width="13.25" style="177" customWidth="true"/>
    <col min="12037" max="12037" width="14.125" style="177" customWidth="true"/>
    <col min="12038" max="12278" width="9" style="177"/>
    <col min="12279" max="12279" width="6" style="177" customWidth="true"/>
    <col min="12280" max="12280" width="15.625" style="177" customWidth="true"/>
    <col min="12281" max="12281" width="9" style="177"/>
    <col min="12282" max="12282" width="12.5" style="177" customWidth="true"/>
    <col min="12283" max="12283" width="13.125" style="177" customWidth="true"/>
    <col min="12284" max="12289" width="10.125" style="177" customWidth="true"/>
    <col min="12290" max="12292" width="13.25" style="177" customWidth="true"/>
    <col min="12293" max="12293" width="14.125" style="177" customWidth="true"/>
    <col min="12294" max="12534" width="9" style="177"/>
    <col min="12535" max="12535" width="6" style="177" customWidth="true"/>
    <col min="12536" max="12536" width="15.625" style="177" customWidth="true"/>
    <col min="12537" max="12537" width="9" style="177"/>
    <col min="12538" max="12538" width="12.5" style="177" customWidth="true"/>
    <col min="12539" max="12539" width="13.125" style="177" customWidth="true"/>
    <col min="12540" max="12545" width="10.125" style="177" customWidth="true"/>
    <col min="12546" max="12548" width="13.25" style="177" customWidth="true"/>
    <col min="12549" max="12549" width="14.125" style="177" customWidth="true"/>
    <col min="12550" max="12790" width="9" style="177"/>
    <col min="12791" max="12791" width="6" style="177" customWidth="true"/>
    <col min="12792" max="12792" width="15.625" style="177" customWidth="true"/>
    <col min="12793" max="12793" width="9" style="177"/>
    <col min="12794" max="12794" width="12.5" style="177" customWidth="true"/>
    <col min="12795" max="12795" width="13.125" style="177" customWidth="true"/>
    <col min="12796" max="12801" width="10.125" style="177" customWidth="true"/>
    <col min="12802" max="12804" width="13.25" style="177" customWidth="true"/>
    <col min="12805" max="12805" width="14.125" style="177" customWidth="true"/>
    <col min="12806" max="13046" width="9" style="177"/>
    <col min="13047" max="13047" width="6" style="177" customWidth="true"/>
    <col min="13048" max="13048" width="15.625" style="177" customWidth="true"/>
    <col min="13049" max="13049" width="9" style="177"/>
    <col min="13050" max="13050" width="12.5" style="177" customWidth="true"/>
    <col min="13051" max="13051" width="13.125" style="177" customWidth="true"/>
    <col min="13052" max="13057" width="10.125" style="177" customWidth="true"/>
    <col min="13058" max="13060" width="13.25" style="177" customWidth="true"/>
    <col min="13061" max="13061" width="14.125" style="177" customWidth="true"/>
    <col min="13062" max="13302" width="9" style="177"/>
    <col min="13303" max="13303" width="6" style="177" customWidth="true"/>
    <col min="13304" max="13304" width="15.625" style="177" customWidth="true"/>
    <col min="13305" max="13305" width="9" style="177"/>
    <col min="13306" max="13306" width="12.5" style="177" customWidth="true"/>
    <col min="13307" max="13307" width="13.125" style="177" customWidth="true"/>
    <col min="13308" max="13313" width="10.125" style="177" customWidth="true"/>
    <col min="13314" max="13316" width="13.25" style="177" customWidth="true"/>
    <col min="13317" max="13317" width="14.125" style="177" customWidth="true"/>
    <col min="13318" max="13558" width="9" style="177"/>
    <col min="13559" max="13559" width="6" style="177" customWidth="true"/>
    <col min="13560" max="13560" width="15.625" style="177" customWidth="true"/>
    <col min="13561" max="13561" width="9" style="177"/>
    <col min="13562" max="13562" width="12.5" style="177" customWidth="true"/>
    <col min="13563" max="13563" width="13.125" style="177" customWidth="true"/>
    <col min="13564" max="13569" width="10.125" style="177" customWidth="true"/>
    <col min="13570" max="13572" width="13.25" style="177" customWidth="true"/>
    <col min="13573" max="13573" width="14.125" style="177" customWidth="true"/>
    <col min="13574" max="13814" width="9" style="177"/>
    <col min="13815" max="13815" width="6" style="177" customWidth="true"/>
    <col min="13816" max="13816" width="15.625" style="177" customWidth="true"/>
    <col min="13817" max="13817" width="9" style="177"/>
    <col min="13818" max="13818" width="12.5" style="177" customWidth="true"/>
    <col min="13819" max="13819" width="13.125" style="177" customWidth="true"/>
    <col min="13820" max="13825" width="10.125" style="177" customWidth="true"/>
    <col min="13826" max="13828" width="13.25" style="177" customWidth="true"/>
    <col min="13829" max="13829" width="14.125" style="177" customWidth="true"/>
    <col min="13830" max="14070" width="9" style="177"/>
    <col min="14071" max="14071" width="6" style="177" customWidth="true"/>
    <col min="14072" max="14072" width="15.625" style="177" customWidth="true"/>
    <col min="14073" max="14073" width="9" style="177"/>
    <col min="14074" max="14074" width="12.5" style="177" customWidth="true"/>
    <col min="14075" max="14075" width="13.125" style="177" customWidth="true"/>
    <col min="14076" max="14081" width="10.125" style="177" customWidth="true"/>
    <col min="14082" max="14084" width="13.25" style="177" customWidth="true"/>
    <col min="14085" max="14085" width="14.125" style="177" customWidth="true"/>
    <col min="14086" max="14326" width="9" style="177"/>
    <col min="14327" max="14327" width="6" style="177" customWidth="true"/>
    <col min="14328" max="14328" width="15.625" style="177" customWidth="true"/>
    <col min="14329" max="14329" width="9" style="177"/>
    <col min="14330" max="14330" width="12.5" style="177" customWidth="true"/>
    <col min="14331" max="14331" width="13.125" style="177" customWidth="true"/>
    <col min="14332" max="14337" width="10.125" style="177" customWidth="true"/>
    <col min="14338" max="14340" width="13.25" style="177" customWidth="true"/>
    <col min="14341" max="14341" width="14.125" style="177" customWidth="true"/>
    <col min="14342" max="14582" width="9" style="177"/>
    <col min="14583" max="14583" width="6" style="177" customWidth="true"/>
    <col min="14584" max="14584" width="15.625" style="177" customWidth="true"/>
    <col min="14585" max="14585" width="9" style="177"/>
    <col min="14586" max="14586" width="12.5" style="177" customWidth="true"/>
    <col min="14587" max="14587" width="13.125" style="177" customWidth="true"/>
    <col min="14588" max="14593" width="10.125" style="177" customWidth="true"/>
    <col min="14594" max="14596" width="13.25" style="177" customWidth="true"/>
    <col min="14597" max="14597" width="14.125" style="177" customWidth="true"/>
    <col min="14598" max="14838" width="9" style="177"/>
    <col min="14839" max="14839" width="6" style="177" customWidth="true"/>
    <col min="14840" max="14840" width="15.625" style="177" customWidth="true"/>
    <col min="14841" max="14841" width="9" style="177"/>
    <col min="14842" max="14842" width="12.5" style="177" customWidth="true"/>
    <col min="14843" max="14843" width="13.125" style="177" customWidth="true"/>
    <col min="14844" max="14849" width="10.125" style="177" customWidth="true"/>
    <col min="14850" max="14852" width="13.25" style="177" customWidth="true"/>
    <col min="14853" max="14853" width="14.125" style="177" customWidth="true"/>
    <col min="14854" max="15094" width="9" style="177"/>
    <col min="15095" max="15095" width="6" style="177" customWidth="true"/>
    <col min="15096" max="15096" width="15.625" style="177" customWidth="true"/>
    <col min="15097" max="15097" width="9" style="177"/>
    <col min="15098" max="15098" width="12.5" style="177" customWidth="true"/>
    <col min="15099" max="15099" width="13.125" style="177" customWidth="true"/>
    <col min="15100" max="15105" width="10.125" style="177" customWidth="true"/>
    <col min="15106" max="15108" width="13.25" style="177" customWidth="true"/>
    <col min="15109" max="15109" width="14.125" style="177" customWidth="true"/>
    <col min="15110" max="15350" width="9" style="177"/>
    <col min="15351" max="15351" width="6" style="177" customWidth="true"/>
    <col min="15352" max="15352" width="15.625" style="177" customWidth="true"/>
    <col min="15353" max="15353" width="9" style="177"/>
    <col min="15354" max="15354" width="12.5" style="177" customWidth="true"/>
    <col min="15355" max="15355" width="13.125" style="177" customWidth="true"/>
    <col min="15356" max="15361" width="10.125" style="177" customWidth="true"/>
    <col min="15362" max="15364" width="13.25" style="177" customWidth="true"/>
    <col min="15365" max="15365" width="14.125" style="177" customWidth="true"/>
    <col min="15366" max="15606" width="9" style="177"/>
    <col min="15607" max="15607" width="6" style="177" customWidth="true"/>
    <col min="15608" max="15608" width="15.625" style="177" customWidth="true"/>
    <col min="15609" max="15609" width="9" style="177"/>
    <col min="15610" max="15610" width="12.5" style="177" customWidth="true"/>
    <col min="15611" max="15611" width="13.125" style="177" customWidth="true"/>
    <col min="15612" max="15617" width="10.125" style="177" customWidth="true"/>
    <col min="15618" max="15620" width="13.25" style="177" customWidth="true"/>
    <col min="15621" max="15621" width="14.125" style="177" customWidth="true"/>
    <col min="15622" max="15862" width="9" style="177"/>
    <col min="15863" max="15863" width="6" style="177" customWidth="true"/>
    <col min="15864" max="15864" width="15.625" style="177" customWidth="true"/>
    <col min="15865" max="15865" width="9" style="177"/>
    <col min="15866" max="15866" width="12.5" style="177" customWidth="true"/>
    <col min="15867" max="15867" width="13.125" style="177" customWidth="true"/>
    <col min="15868" max="15873" width="10.125" style="177" customWidth="true"/>
    <col min="15874" max="15876" width="13.25" style="177" customWidth="true"/>
    <col min="15877" max="15877" width="14.125" style="177" customWidth="true"/>
    <col min="15878" max="16118" width="9" style="177"/>
    <col min="16119" max="16119" width="6" style="177" customWidth="true"/>
    <col min="16120" max="16120" width="15.625" style="177" customWidth="true"/>
    <col min="16121" max="16121" width="9" style="177"/>
    <col min="16122" max="16122" width="12.5" style="177" customWidth="true"/>
    <col min="16123" max="16123" width="13.125" style="177" customWidth="true"/>
    <col min="16124" max="16129" width="10.125" style="177" customWidth="true"/>
    <col min="16130" max="16132" width="13.25" style="177" customWidth="true"/>
    <col min="16133" max="16133" width="14.125" style="177" customWidth="true"/>
    <col min="16134" max="16384" width="9" style="177"/>
  </cols>
  <sheetData>
    <row r="1" spans="1:1">
      <c r="A1" s="98" t="s">
        <v>1215</v>
      </c>
    </row>
    <row r="2" ht="53.1" customHeight="true" spans="1:5">
      <c r="A2" s="32" t="s">
        <v>1216</v>
      </c>
      <c r="B2" s="179"/>
      <c r="C2" s="179"/>
      <c r="D2" s="179"/>
      <c r="E2" s="179"/>
    </row>
    <row r="3" ht="15" customHeight="true" spans="5:5">
      <c r="E3" s="191" t="s">
        <v>956</v>
      </c>
    </row>
    <row r="4" ht="42" customHeight="true" spans="1:5">
      <c r="A4" s="180" t="s">
        <v>1217</v>
      </c>
      <c r="B4" s="180" t="s">
        <v>1218</v>
      </c>
      <c r="C4" s="181" t="s">
        <v>1219</v>
      </c>
      <c r="D4" s="182" t="s">
        <v>1220</v>
      </c>
      <c r="E4" s="192" t="s">
        <v>1138</v>
      </c>
    </row>
    <row r="5" ht="15.75" spans="1:5">
      <c r="A5" s="180" t="s">
        <v>1221</v>
      </c>
      <c r="B5" s="180">
        <f>SUM(B6,B117)</f>
        <v>3500</v>
      </c>
      <c r="C5" s="180">
        <f t="shared" ref="C5:D5" si="0">SUM(C6)</f>
        <v>2265</v>
      </c>
      <c r="D5" s="180">
        <f t="shared" si="0"/>
        <v>735</v>
      </c>
      <c r="E5" s="180"/>
    </row>
    <row r="6" ht="15.75" spans="1:5">
      <c r="A6" s="183" t="s">
        <v>1222</v>
      </c>
      <c r="B6" s="184">
        <f>SUM(C6:D6)</f>
        <v>3000</v>
      </c>
      <c r="C6" s="184">
        <f>SUM(C7,C17,C25,C34,C41,C50,C59,C67,C76,C87,C95,C102,C110)</f>
        <v>2265</v>
      </c>
      <c r="D6" s="184">
        <f>SUM(D7,D17,D25,D34,D41,D50,D59,D67,D76,D87,D95,D102,D110)</f>
        <v>735</v>
      </c>
      <c r="E6" s="184"/>
    </row>
    <row r="7" ht="15.75" spans="1:5">
      <c r="A7" s="183" t="s">
        <v>1223</v>
      </c>
      <c r="B7" s="184">
        <f>SUM(C7:D7)</f>
        <v>245</v>
      </c>
      <c r="C7" s="184">
        <f>SUM(C8:C16)</f>
        <v>200</v>
      </c>
      <c r="D7" s="184">
        <f>SUM(D8:D15)</f>
        <v>45</v>
      </c>
      <c r="E7" s="193"/>
    </row>
    <row r="8" ht="15.75" spans="1:5">
      <c r="A8" s="185" t="s">
        <v>1224</v>
      </c>
      <c r="B8" s="186">
        <f>SUM(C8:D8)</f>
        <v>45</v>
      </c>
      <c r="C8" s="186"/>
      <c r="D8" s="186">
        <v>45</v>
      </c>
      <c r="E8" s="186"/>
    </row>
    <row r="9" ht="15.75" customHeight="true" spans="1:5">
      <c r="A9" s="185" t="s">
        <v>1225</v>
      </c>
      <c r="B9" s="186">
        <f t="shared" ref="B9:B72" si="1">SUM(C9:D9)</f>
        <v>100</v>
      </c>
      <c r="C9" s="186">
        <v>100</v>
      </c>
      <c r="D9" s="186"/>
      <c r="E9" s="194"/>
    </row>
    <row r="10" ht="15.75" hidden="true" spans="1:5">
      <c r="A10" s="185" t="s">
        <v>1226</v>
      </c>
      <c r="B10" s="186">
        <f t="shared" si="1"/>
        <v>0</v>
      </c>
      <c r="C10" s="186"/>
      <c r="D10" s="186"/>
      <c r="E10" s="185"/>
    </row>
    <row r="11" ht="15.75" hidden="true" spans="1:5">
      <c r="A11" s="185" t="s">
        <v>1227</v>
      </c>
      <c r="B11" s="186">
        <f t="shared" si="1"/>
        <v>0</v>
      </c>
      <c r="C11" s="186"/>
      <c r="D11" s="186"/>
      <c r="E11" s="185"/>
    </row>
    <row r="12" ht="15.75" hidden="true" spans="1:5">
      <c r="A12" s="185" t="s">
        <v>1228</v>
      </c>
      <c r="B12" s="186">
        <f t="shared" si="1"/>
        <v>0</v>
      </c>
      <c r="C12" s="186"/>
      <c r="D12" s="187"/>
      <c r="E12" s="185"/>
    </row>
    <row r="13" ht="15.75" hidden="true" spans="1:5">
      <c r="A13" s="185" t="s">
        <v>1229</v>
      </c>
      <c r="B13" s="186">
        <f t="shared" si="1"/>
        <v>0</v>
      </c>
      <c r="C13" s="188"/>
      <c r="D13" s="186"/>
      <c r="E13" s="185"/>
    </row>
    <row r="14" ht="15.75" hidden="true" spans="1:5">
      <c r="A14" s="185" t="s">
        <v>1230</v>
      </c>
      <c r="B14" s="186">
        <f t="shared" si="1"/>
        <v>0</v>
      </c>
      <c r="C14" s="186"/>
      <c r="D14" s="186"/>
      <c r="E14" s="185"/>
    </row>
    <row r="15" ht="15.75" hidden="true" spans="1:5">
      <c r="A15" s="185" t="s">
        <v>1231</v>
      </c>
      <c r="B15" s="186">
        <f t="shared" si="1"/>
        <v>0</v>
      </c>
      <c r="C15" s="186"/>
      <c r="D15" s="186"/>
      <c r="E15" s="185"/>
    </row>
    <row r="16" ht="15.75" spans="1:5">
      <c r="A16" s="189" t="s">
        <v>1232</v>
      </c>
      <c r="B16" s="186">
        <f t="shared" si="1"/>
        <v>100</v>
      </c>
      <c r="C16" s="186">
        <v>100</v>
      </c>
      <c r="D16" s="186"/>
      <c r="E16" s="194"/>
    </row>
    <row r="17" ht="15.75" spans="1:5">
      <c r="A17" s="183" t="s">
        <v>1233</v>
      </c>
      <c r="B17" s="184">
        <f t="shared" si="1"/>
        <v>360</v>
      </c>
      <c r="C17" s="184">
        <f>SUM(C18:C24)</f>
        <v>220</v>
      </c>
      <c r="D17" s="184">
        <f>SUM(D18:D24)</f>
        <v>140</v>
      </c>
      <c r="E17" s="195"/>
    </row>
    <row r="18" ht="15.75" spans="1:5">
      <c r="A18" s="185" t="s">
        <v>1234</v>
      </c>
      <c r="B18" s="186">
        <f t="shared" si="1"/>
        <v>40</v>
      </c>
      <c r="C18" s="186"/>
      <c r="D18" s="186">
        <v>40</v>
      </c>
      <c r="E18" s="185"/>
    </row>
    <row r="19" ht="15.75" spans="1:5">
      <c r="A19" s="185" t="s">
        <v>1235</v>
      </c>
      <c r="B19" s="186">
        <f t="shared" si="1"/>
        <v>20</v>
      </c>
      <c r="C19" s="186">
        <v>20</v>
      </c>
      <c r="D19" s="186"/>
      <c r="E19" s="185"/>
    </row>
    <row r="20" ht="15.75" spans="1:5">
      <c r="A20" s="185" t="s">
        <v>1236</v>
      </c>
      <c r="B20" s="186">
        <f t="shared" si="1"/>
        <v>100</v>
      </c>
      <c r="C20" s="186">
        <v>100</v>
      </c>
      <c r="D20" s="186"/>
      <c r="E20" s="185"/>
    </row>
    <row r="21" ht="15.75" hidden="true" spans="1:5">
      <c r="A21" s="185" t="s">
        <v>1237</v>
      </c>
      <c r="B21" s="186">
        <f t="shared" si="1"/>
        <v>0</v>
      </c>
      <c r="C21" s="186"/>
      <c r="D21" s="186"/>
      <c r="E21" s="185"/>
    </row>
    <row r="22" ht="15.75" hidden="true" spans="1:5">
      <c r="A22" s="185" t="s">
        <v>1238</v>
      </c>
      <c r="B22" s="186">
        <f t="shared" si="1"/>
        <v>0</v>
      </c>
      <c r="C22" s="186"/>
      <c r="D22" s="186"/>
      <c r="E22" s="185"/>
    </row>
    <row r="23" ht="15.75" hidden="true" spans="1:5">
      <c r="A23" s="185" t="s">
        <v>1239</v>
      </c>
      <c r="B23" s="186">
        <f t="shared" si="1"/>
        <v>0</v>
      </c>
      <c r="C23" s="186"/>
      <c r="D23" s="186"/>
      <c r="E23" s="185"/>
    </row>
    <row r="24" ht="15.75" spans="1:5">
      <c r="A24" s="185" t="s">
        <v>1240</v>
      </c>
      <c r="B24" s="186">
        <f t="shared" si="1"/>
        <v>200</v>
      </c>
      <c r="C24" s="186">
        <v>100</v>
      </c>
      <c r="D24" s="186">
        <v>100</v>
      </c>
      <c r="E24" s="196" t="s">
        <v>1241</v>
      </c>
    </row>
    <row r="25" ht="15.75" spans="1:5">
      <c r="A25" s="183" t="s">
        <v>1242</v>
      </c>
      <c r="B25" s="184">
        <f t="shared" si="1"/>
        <v>61</v>
      </c>
      <c r="C25" s="184">
        <f t="shared" ref="C25:D25" si="2">SUM(C26:C33)</f>
        <v>21</v>
      </c>
      <c r="D25" s="184">
        <f t="shared" si="2"/>
        <v>40</v>
      </c>
      <c r="E25" s="195"/>
    </row>
    <row r="26" ht="15.75" spans="1:5">
      <c r="A26" s="185" t="s">
        <v>1243</v>
      </c>
      <c r="B26" s="186">
        <f t="shared" si="1"/>
        <v>59</v>
      </c>
      <c r="C26" s="186">
        <v>19</v>
      </c>
      <c r="D26" s="186">
        <v>40</v>
      </c>
      <c r="E26" s="185"/>
    </row>
    <row r="27" ht="15.75" hidden="true" spans="1:5">
      <c r="A27" s="185" t="s">
        <v>1244</v>
      </c>
      <c r="B27" s="186">
        <f t="shared" si="1"/>
        <v>0</v>
      </c>
      <c r="C27" s="186"/>
      <c r="D27" s="186"/>
      <c r="E27" s="185"/>
    </row>
    <row r="28" ht="15.75" hidden="true" spans="1:5">
      <c r="A28" s="185" t="s">
        <v>1245</v>
      </c>
      <c r="B28" s="186">
        <f t="shared" si="1"/>
        <v>0</v>
      </c>
      <c r="C28" s="186"/>
      <c r="D28" s="186"/>
      <c r="E28" s="185"/>
    </row>
    <row r="29" ht="15.75" spans="1:5">
      <c r="A29" s="185" t="s">
        <v>1246</v>
      </c>
      <c r="B29" s="186">
        <f t="shared" si="1"/>
        <v>2</v>
      </c>
      <c r="C29" s="186">
        <v>2</v>
      </c>
      <c r="D29" s="186"/>
      <c r="E29" s="185"/>
    </row>
    <row r="30" ht="15.75" hidden="true" spans="1:5">
      <c r="A30" s="185" t="s">
        <v>1247</v>
      </c>
      <c r="B30" s="186">
        <f t="shared" si="1"/>
        <v>0</v>
      </c>
      <c r="C30" s="186"/>
      <c r="D30" s="187"/>
      <c r="E30" s="185"/>
    </row>
    <row r="31" ht="15.75" hidden="true" spans="1:5">
      <c r="A31" s="185" t="s">
        <v>1248</v>
      </c>
      <c r="B31" s="186">
        <f t="shared" si="1"/>
        <v>0</v>
      </c>
      <c r="C31" s="186"/>
      <c r="D31" s="186"/>
      <c r="E31" s="185"/>
    </row>
    <row r="32" ht="15.75" hidden="true" spans="1:5">
      <c r="A32" s="185" t="s">
        <v>1249</v>
      </c>
      <c r="B32" s="186">
        <f t="shared" si="1"/>
        <v>0</v>
      </c>
      <c r="C32" s="186"/>
      <c r="D32" s="186"/>
      <c r="E32" s="185"/>
    </row>
    <row r="33" ht="15.75" hidden="true" spans="1:5">
      <c r="A33" s="185" t="s">
        <v>1250</v>
      </c>
      <c r="B33" s="186">
        <f t="shared" si="1"/>
        <v>0</v>
      </c>
      <c r="C33" s="186"/>
      <c r="D33" s="186"/>
      <c r="E33" s="185"/>
    </row>
    <row r="34" ht="15.75" spans="1:5">
      <c r="A34" s="183" t="s">
        <v>1251</v>
      </c>
      <c r="B34" s="184">
        <f t="shared" si="1"/>
        <v>161</v>
      </c>
      <c r="C34" s="184">
        <f>SUM(C35:C40)</f>
        <v>86</v>
      </c>
      <c r="D34" s="184">
        <f>SUM(D35:D40)</f>
        <v>75</v>
      </c>
      <c r="E34" s="195"/>
    </row>
    <row r="35" ht="15.75" spans="1:5">
      <c r="A35" s="185" t="s">
        <v>1252</v>
      </c>
      <c r="B35" s="186">
        <f t="shared" si="1"/>
        <v>75</v>
      </c>
      <c r="C35" s="186"/>
      <c r="D35" s="186">
        <v>75</v>
      </c>
      <c r="E35" s="196" t="s">
        <v>1253</v>
      </c>
    </row>
    <row r="36" ht="15.75" spans="1:5">
      <c r="A36" s="185" t="s">
        <v>1254</v>
      </c>
      <c r="B36" s="186">
        <f t="shared" si="1"/>
        <v>11</v>
      </c>
      <c r="C36" s="186">
        <v>11</v>
      </c>
      <c r="D36" s="186"/>
      <c r="E36" s="185"/>
    </row>
    <row r="37" ht="15.75" hidden="true" spans="1:5">
      <c r="A37" s="185" t="s">
        <v>1255</v>
      </c>
      <c r="B37" s="186">
        <f t="shared" si="1"/>
        <v>0</v>
      </c>
      <c r="C37" s="186"/>
      <c r="D37" s="186"/>
      <c r="E37" s="185"/>
    </row>
    <row r="38" ht="15.75" hidden="true" spans="1:5">
      <c r="A38" s="185" t="s">
        <v>1256</v>
      </c>
      <c r="B38" s="186">
        <f t="shared" si="1"/>
        <v>0</v>
      </c>
      <c r="C38" s="186"/>
      <c r="D38" s="186"/>
      <c r="E38" s="185"/>
    </row>
    <row r="39" ht="15.75" spans="1:5">
      <c r="A39" s="190" t="s">
        <v>1257</v>
      </c>
      <c r="B39" s="186">
        <f t="shared" si="1"/>
        <v>75</v>
      </c>
      <c r="C39" s="186">
        <v>75</v>
      </c>
      <c r="D39" s="186"/>
      <c r="E39" s="185"/>
    </row>
    <row r="40" ht="15.75" hidden="true" spans="1:5">
      <c r="A40" s="185" t="s">
        <v>1258</v>
      </c>
      <c r="B40" s="186">
        <f t="shared" si="1"/>
        <v>0</v>
      </c>
      <c r="C40" s="186"/>
      <c r="D40" s="187"/>
      <c r="E40" s="185"/>
    </row>
    <row r="41" ht="15.75" spans="1:5">
      <c r="A41" s="183" t="s">
        <v>1259</v>
      </c>
      <c r="B41" s="184">
        <f t="shared" si="1"/>
        <v>584</v>
      </c>
      <c r="C41" s="184">
        <f>SUM(C42:C49)</f>
        <v>539</v>
      </c>
      <c r="D41" s="184">
        <f>SUM(D42:D49)</f>
        <v>45</v>
      </c>
      <c r="E41" s="195"/>
    </row>
    <row r="42" ht="15.75" spans="1:5">
      <c r="A42" s="185" t="s">
        <v>1260</v>
      </c>
      <c r="B42" s="186">
        <f t="shared" si="1"/>
        <v>84</v>
      </c>
      <c r="C42" s="186">
        <v>39</v>
      </c>
      <c r="D42" s="186">
        <v>45</v>
      </c>
      <c r="E42" s="185"/>
    </row>
    <row r="43" ht="15.75" spans="1:5">
      <c r="A43" s="185" t="s">
        <v>1261</v>
      </c>
      <c r="B43" s="186">
        <f t="shared" si="1"/>
        <v>32</v>
      </c>
      <c r="C43" s="186">
        <v>32</v>
      </c>
      <c r="D43" s="186"/>
      <c r="E43" s="185"/>
    </row>
    <row r="44" ht="15.75" spans="1:5">
      <c r="A44" s="185" t="s">
        <v>1262</v>
      </c>
      <c r="B44" s="186">
        <f t="shared" si="1"/>
        <v>100</v>
      </c>
      <c r="C44" s="186">
        <v>100</v>
      </c>
      <c r="D44" s="186"/>
      <c r="E44" s="185"/>
    </row>
    <row r="45" ht="15.75" spans="1:5">
      <c r="A45" s="185" t="s">
        <v>1263</v>
      </c>
      <c r="B45" s="186">
        <f t="shared" si="1"/>
        <v>5</v>
      </c>
      <c r="C45" s="186">
        <v>5</v>
      </c>
      <c r="D45" s="186"/>
      <c r="E45" s="185"/>
    </row>
    <row r="46" ht="15.75" spans="1:5">
      <c r="A46" s="185" t="s">
        <v>1264</v>
      </c>
      <c r="B46" s="186">
        <f t="shared" si="1"/>
        <v>193</v>
      </c>
      <c r="C46" s="186">
        <v>193</v>
      </c>
      <c r="D46" s="187"/>
      <c r="E46" s="185"/>
    </row>
    <row r="47" ht="15.75" spans="1:5">
      <c r="A47" s="185" t="s">
        <v>1265</v>
      </c>
      <c r="B47" s="186">
        <f t="shared" si="1"/>
        <v>33</v>
      </c>
      <c r="C47" s="186">
        <v>33</v>
      </c>
      <c r="D47" s="186"/>
      <c r="E47" s="185"/>
    </row>
    <row r="48" ht="15.75" spans="1:5">
      <c r="A48" s="185" t="s">
        <v>1266</v>
      </c>
      <c r="B48" s="186">
        <f t="shared" si="1"/>
        <v>55</v>
      </c>
      <c r="C48" s="186">
        <v>55</v>
      </c>
      <c r="D48" s="186"/>
      <c r="E48" s="185"/>
    </row>
    <row r="49" ht="15.75" spans="1:5">
      <c r="A49" s="185" t="s">
        <v>1267</v>
      </c>
      <c r="B49" s="186">
        <f t="shared" si="1"/>
        <v>82</v>
      </c>
      <c r="C49" s="186">
        <v>82</v>
      </c>
      <c r="D49" s="186"/>
      <c r="E49" s="185"/>
    </row>
    <row r="50" ht="15.75" spans="1:5">
      <c r="A50" s="183" t="s">
        <v>1268</v>
      </c>
      <c r="B50" s="184">
        <f t="shared" si="1"/>
        <v>282</v>
      </c>
      <c r="C50" s="184">
        <f>SUM(C51:C58)</f>
        <v>242</v>
      </c>
      <c r="D50" s="184">
        <f>SUM(D51:D58)</f>
        <v>40</v>
      </c>
      <c r="E50" s="195"/>
    </row>
    <row r="51" ht="15.75" spans="1:5">
      <c r="A51" s="185" t="s">
        <v>1269</v>
      </c>
      <c r="B51" s="186">
        <f t="shared" si="1"/>
        <v>166</v>
      </c>
      <c r="C51" s="186">
        <v>126</v>
      </c>
      <c r="D51" s="186">
        <v>40</v>
      </c>
      <c r="E51" s="185"/>
    </row>
    <row r="52" ht="15.75" spans="1:5">
      <c r="A52" s="190" t="s">
        <v>1270</v>
      </c>
      <c r="B52" s="186">
        <f t="shared" si="1"/>
        <v>90</v>
      </c>
      <c r="C52" s="186">
        <v>90</v>
      </c>
      <c r="D52" s="186"/>
      <c r="E52" s="185"/>
    </row>
    <row r="53" ht="15.75" hidden="true" spans="1:5">
      <c r="A53" s="185" t="s">
        <v>1271</v>
      </c>
      <c r="B53" s="186">
        <f t="shared" si="1"/>
        <v>0</v>
      </c>
      <c r="C53" s="186"/>
      <c r="D53" s="186"/>
      <c r="E53" s="185"/>
    </row>
    <row r="54" ht="15.75" hidden="true" spans="1:5">
      <c r="A54" s="185" t="s">
        <v>1272</v>
      </c>
      <c r="B54" s="186">
        <f t="shared" si="1"/>
        <v>0</v>
      </c>
      <c r="C54" s="186"/>
      <c r="D54" s="186"/>
      <c r="E54" s="185"/>
    </row>
    <row r="55" ht="15.75" spans="1:5">
      <c r="A55" s="185" t="s">
        <v>1273</v>
      </c>
      <c r="B55" s="186">
        <f t="shared" si="1"/>
        <v>26</v>
      </c>
      <c r="C55" s="186">
        <v>26</v>
      </c>
      <c r="D55" s="186"/>
      <c r="E55" s="185"/>
    </row>
    <row r="56" ht="15.75" hidden="true" spans="1:5">
      <c r="A56" s="185" t="s">
        <v>1274</v>
      </c>
      <c r="B56" s="186">
        <f t="shared" si="1"/>
        <v>0</v>
      </c>
      <c r="C56" s="186"/>
      <c r="D56" s="187"/>
      <c r="E56" s="185"/>
    </row>
    <row r="57" ht="15.75" hidden="true" spans="1:5">
      <c r="A57" s="185" t="s">
        <v>1275</v>
      </c>
      <c r="B57" s="186">
        <f t="shared" si="1"/>
        <v>0</v>
      </c>
      <c r="C57" s="186"/>
      <c r="D57" s="186"/>
      <c r="E57" s="185"/>
    </row>
    <row r="58" ht="15.75" hidden="true" spans="1:5">
      <c r="A58" s="185" t="s">
        <v>1276</v>
      </c>
      <c r="B58" s="186">
        <f t="shared" si="1"/>
        <v>0</v>
      </c>
      <c r="C58" s="188"/>
      <c r="D58" s="186"/>
      <c r="E58" s="185"/>
    </row>
    <row r="59" ht="15.75" spans="1:5">
      <c r="A59" s="183" t="s">
        <v>1277</v>
      </c>
      <c r="B59" s="184">
        <f t="shared" si="1"/>
        <v>240</v>
      </c>
      <c r="C59" s="184">
        <f>SUM(C60:C66)</f>
        <v>200</v>
      </c>
      <c r="D59" s="184">
        <f>SUM(D60:D66)</f>
        <v>40</v>
      </c>
      <c r="E59" s="195"/>
    </row>
    <row r="60" ht="15.75" spans="1:5">
      <c r="A60" s="185" t="s">
        <v>1278</v>
      </c>
      <c r="B60" s="186">
        <f t="shared" si="1"/>
        <v>40</v>
      </c>
      <c r="C60" s="186"/>
      <c r="D60" s="187">
        <v>40</v>
      </c>
      <c r="E60" s="185"/>
    </row>
    <row r="61" ht="15.75" hidden="true" spans="1:5">
      <c r="A61" s="185" t="s">
        <v>1279</v>
      </c>
      <c r="B61" s="186">
        <f t="shared" si="1"/>
        <v>0</v>
      </c>
      <c r="C61" s="186"/>
      <c r="D61" s="187"/>
      <c r="E61" s="185"/>
    </row>
    <row r="62" ht="15.75" hidden="true" spans="1:5">
      <c r="A62" s="185" t="s">
        <v>1280</v>
      </c>
      <c r="B62" s="186">
        <f t="shared" si="1"/>
        <v>0</v>
      </c>
      <c r="C62" s="186"/>
      <c r="D62" s="186"/>
      <c r="E62" s="185"/>
    </row>
    <row r="63" ht="15.75" spans="1:5">
      <c r="A63" s="190" t="s">
        <v>1281</v>
      </c>
      <c r="B63" s="186">
        <f t="shared" si="1"/>
        <v>200</v>
      </c>
      <c r="C63" s="186">
        <v>200</v>
      </c>
      <c r="D63" s="186"/>
      <c r="E63" s="185"/>
    </row>
    <row r="64" ht="15.75" hidden="true" spans="1:5">
      <c r="A64" s="185" t="s">
        <v>1282</v>
      </c>
      <c r="B64" s="186">
        <f t="shared" si="1"/>
        <v>0</v>
      </c>
      <c r="C64" s="186"/>
      <c r="D64" s="186"/>
      <c r="E64" s="185"/>
    </row>
    <row r="65" ht="15.75" hidden="true" spans="1:5">
      <c r="A65" s="185" t="s">
        <v>1283</v>
      </c>
      <c r="B65" s="186">
        <f t="shared" si="1"/>
        <v>0</v>
      </c>
      <c r="C65" s="186"/>
      <c r="D65" s="186"/>
      <c r="E65" s="185"/>
    </row>
    <row r="66" ht="15.75" hidden="true" spans="1:5">
      <c r="A66" s="185" t="s">
        <v>1284</v>
      </c>
      <c r="B66" s="186">
        <f t="shared" si="1"/>
        <v>0</v>
      </c>
      <c r="C66" s="186"/>
      <c r="D66" s="186"/>
      <c r="E66" s="185"/>
    </row>
    <row r="67" ht="15.75" spans="1:5">
      <c r="A67" s="183" t="s">
        <v>1285</v>
      </c>
      <c r="B67" s="184">
        <f t="shared" si="1"/>
        <v>59</v>
      </c>
      <c r="C67" s="184">
        <f>SUM(C68:C75)</f>
        <v>19</v>
      </c>
      <c r="D67" s="184">
        <f>SUM(D68:D75)</f>
        <v>40</v>
      </c>
      <c r="E67" s="195"/>
    </row>
    <row r="68" ht="15.75" spans="1:5">
      <c r="A68" s="185" t="s">
        <v>1286</v>
      </c>
      <c r="B68" s="186">
        <f t="shared" si="1"/>
        <v>40</v>
      </c>
      <c r="C68" s="186"/>
      <c r="D68" s="186">
        <v>40</v>
      </c>
      <c r="E68" s="185"/>
    </row>
    <row r="69" ht="15.75" hidden="true" spans="1:5">
      <c r="A69" s="185" t="s">
        <v>1287</v>
      </c>
      <c r="B69" s="186">
        <f t="shared" si="1"/>
        <v>0</v>
      </c>
      <c r="C69" s="188"/>
      <c r="D69" s="186"/>
      <c r="E69" s="185"/>
    </row>
    <row r="70" ht="15.75" spans="1:5">
      <c r="A70" s="185" t="s">
        <v>1288</v>
      </c>
      <c r="B70" s="186">
        <f t="shared" si="1"/>
        <v>1</v>
      </c>
      <c r="C70" s="186">
        <v>1</v>
      </c>
      <c r="D70" s="186"/>
      <c r="E70" s="185"/>
    </row>
    <row r="71" ht="15.75" hidden="true" spans="1:5">
      <c r="A71" s="185" t="s">
        <v>1289</v>
      </c>
      <c r="B71" s="186">
        <f t="shared" si="1"/>
        <v>0</v>
      </c>
      <c r="C71" s="186"/>
      <c r="D71" s="186"/>
      <c r="E71" s="185"/>
    </row>
    <row r="72" ht="15.75" hidden="true" spans="1:5">
      <c r="A72" s="185" t="s">
        <v>1290</v>
      </c>
      <c r="B72" s="186">
        <f t="shared" si="1"/>
        <v>0</v>
      </c>
      <c r="C72" s="186"/>
      <c r="D72" s="186"/>
      <c r="E72" s="185"/>
    </row>
    <row r="73" ht="15.75" hidden="true" spans="1:5">
      <c r="A73" s="185" t="s">
        <v>1291</v>
      </c>
      <c r="B73" s="186">
        <f t="shared" ref="B73:B116" si="3">SUM(C73:D73)</f>
        <v>0</v>
      </c>
      <c r="C73" s="186"/>
      <c r="D73" s="187"/>
      <c r="E73" s="185"/>
    </row>
    <row r="74" ht="15.75" spans="1:5">
      <c r="A74" s="185" t="s">
        <v>1292</v>
      </c>
      <c r="B74" s="186">
        <f t="shared" si="3"/>
        <v>18</v>
      </c>
      <c r="C74" s="186">
        <v>18</v>
      </c>
      <c r="D74" s="186"/>
      <c r="E74" s="185"/>
    </row>
    <row r="75" ht="15.75" hidden="true" spans="1:5">
      <c r="A75" s="185" t="s">
        <v>1293</v>
      </c>
      <c r="B75" s="186">
        <f t="shared" si="3"/>
        <v>0</v>
      </c>
      <c r="C75" s="186"/>
      <c r="D75" s="186"/>
      <c r="E75" s="185"/>
    </row>
    <row r="76" ht="15.75" spans="1:5">
      <c r="A76" s="183" t="s">
        <v>1294</v>
      </c>
      <c r="B76" s="184">
        <f t="shared" si="3"/>
        <v>153</v>
      </c>
      <c r="C76" s="184">
        <f>SUM(C77:C86)</f>
        <v>108</v>
      </c>
      <c r="D76" s="184">
        <f>SUM(D77:D86)</f>
        <v>45</v>
      </c>
      <c r="E76" s="195"/>
    </row>
    <row r="77" ht="15.75" spans="1:5">
      <c r="A77" s="185" t="s">
        <v>1295</v>
      </c>
      <c r="B77" s="186">
        <f t="shared" si="3"/>
        <v>45</v>
      </c>
      <c r="C77" s="186"/>
      <c r="D77" s="186">
        <v>45</v>
      </c>
      <c r="E77" s="185"/>
    </row>
    <row r="78" ht="15.75" hidden="true" spans="1:5">
      <c r="A78" s="185" t="s">
        <v>1296</v>
      </c>
      <c r="B78" s="186">
        <f t="shared" si="3"/>
        <v>0</v>
      </c>
      <c r="C78" s="186"/>
      <c r="D78" s="187"/>
      <c r="E78" s="185"/>
    </row>
    <row r="79" ht="15.75" hidden="true" spans="1:5">
      <c r="A79" s="185" t="s">
        <v>1297</v>
      </c>
      <c r="B79" s="186">
        <f t="shared" si="3"/>
        <v>0</v>
      </c>
      <c r="C79" s="188"/>
      <c r="D79" s="186"/>
      <c r="E79" s="185"/>
    </row>
    <row r="80" ht="15.75" hidden="true" spans="1:5">
      <c r="A80" s="185" t="s">
        <v>1298</v>
      </c>
      <c r="B80" s="186">
        <f t="shared" si="3"/>
        <v>0</v>
      </c>
      <c r="C80" s="188"/>
      <c r="D80" s="186"/>
      <c r="E80" s="185"/>
    </row>
    <row r="81" ht="15.75" hidden="true" spans="1:5">
      <c r="A81" s="185" t="s">
        <v>1299</v>
      </c>
      <c r="B81" s="186">
        <f t="shared" si="3"/>
        <v>0</v>
      </c>
      <c r="C81" s="186"/>
      <c r="D81" s="186"/>
      <c r="E81" s="185"/>
    </row>
    <row r="82" ht="15.75" hidden="true" spans="1:5">
      <c r="A82" s="185" t="s">
        <v>1300</v>
      </c>
      <c r="B82" s="186">
        <f t="shared" si="3"/>
        <v>0</v>
      </c>
      <c r="C82" s="186"/>
      <c r="D82" s="186"/>
      <c r="E82" s="185"/>
    </row>
    <row r="83" ht="15.75" spans="1:5">
      <c r="A83" s="185" t="s">
        <v>1301</v>
      </c>
      <c r="B83" s="186">
        <f t="shared" si="3"/>
        <v>59</v>
      </c>
      <c r="C83" s="187">
        <v>59</v>
      </c>
      <c r="D83" s="186"/>
      <c r="E83" s="185"/>
    </row>
    <row r="84" ht="15.75" hidden="true" spans="1:5">
      <c r="A84" s="185" t="s">
        <v>1302</v>
      </c>
      <c r="B84" s="186">
        <f t="shared" si="3"/>
        <v>0</v>
      </c>
      <c r="C84" s="186"/>
      <c r="D84" s="186"/>
      <c r="E84" s="185"/>
    </row>
    <row r="85" ht="15.75" hidden="true" spans="1:5">
      <c r="A85" s="185" t="s">
        <v>1303</v>
      </c>
      <c r="B85" s="186">
        <f t="shared" si="3"/>
        <v>0</v>
      </c>
      <c r="C85" s="186"/>
      <c r="D85" s="186"/>
      <c r="E85" s="185"/>
    </row>
    <row r="86" ht="15.75" spans="1:5">
      <c r="A86" s="185" t="s">
        <v>1304</v>
      </c>
      <c r="B86" s="186">
        <f t="shared" si="3"/>
        <v>49</v>
      </c>
      <c r="C86" s="186">
        <v>49</v>
      </c>
      <c r="D86" s="186"/>
      <c r="E86" s="185"/>
    </row>
    <row r="87" ht="15.75" spans="1:5">
      <c r="A87" s="183" t="s">
        <v>1305</v>
      </c>
      <c r="B87" s="184">
        <f t="shared" si="3"/>
        <v>169</v>
      </c>
      <c r="C87" s="184">
        <f t="shared" ref="C87:D87" si="4">SUM(C88:C94)</f>
        <v>84</v>
      </c>
      <c r="D87" s="184">
        <f t="shared" si="4"/>
        <v>85</v>
      </c>
      <c r="E87" s="214"/>
    </row>
    <row r="88" ht="15.75" spans="1:5">
      <c r="A88" s="185" t="s">
        <v>1306</v>
      </c>
      <c r="B88" s="186">
        <f t="shared" si="3"/>
        <v>85</v>
      </c>
      <c r="C88" s="187"/>
      <c r="D88" s="186">
        <v>85</v>
      </c>
      <c r="E88" s="215" t="s">
        <v>1307</v>
      </c>
    </row>
    <row r="89" ht="15.75" spans="1:5">
      <c r="A89" s="185" t="s">
        <v>1308</v>
      </c>
      <c r="B89" s="186">
        <f t="shared" si="3"/>
        <v>16</v>
      </c>
      <c r="C89" s="186">
        <v>16</v>
      </c>
      <c r="D89" s="186"/>
      <c r="E89" s="185"/>
    </row>
    <row r="90" ht="15.75" spans="1:5">
      <c r="A90" s="185" t="s">
        <v>1309</v>
      </c>
      <c r="B90" s="186">
        <f t="shared" si="3"/>
        <v>68</v>
      </c>
      <c r="C90" s="186">
        <v>68</v>
      </c>
      <c r="D90" s="186"/>
      <c r="E90" s="185"/>
    </row>
    <row r="91" ht="15.75" hidden="true" spans="1:5">
      <c r="A91" s="185" t="s">
        <v>1310</v>
      </c>
      <c r="B91" s="186">
        <f t="shared" si="3"/>
        <v>0</v>
      </c>
      <c r="C91" s="186"/>
      <c r="D91" s="186"/>
      <c r="E91" s="185"/>
    </row>
    <row r="92" ht="15.75" hidden="true" spans="1:5">
      <c r="A92" s="185" t="s">
        <v>1311</v>
      </c>
      <c r="B92" s="186">
        <f t="shared" si="3"/>
        <v>0</v>
      </c>
      <c r="C92" s="186"/>
      <c r="D92" s="186"/>
      <c r="E92" s="185"/>
    </row>
    <row r="93" ht="15.75" hidden="true" spans="1:5">
      <c r="A93" s="185" t="s">
        <v>1312</v>
      </c>
      <c r="B93" s="186">
        <f t="shared" si="3"/>
        <v>0</v>
      </c>
      <c r="C93" s="186"/>
      <c r="D93" s="187"/>
      <c r="E93" s="185"/>
    </row>
    <row r="94" ht="15.75" hidden="true" spans="1:5">
      <c r="A94" s="185" t="s">
        <v>1313</v>
      </c>
      <c r="B94" s="186">
        <f t="shared" si="3"/>
        <v>0</v>
      </c>
      <c r="C94" s="186"/>
      <c r="D94" s="186"/>
      <c r="E94" s="185"/>
    </row>
    <row r="95" ht="15.75" spans="1:5">
      <c r="A95" s="183" t="s">
        <v>1314</v>
      </c>
      <c r="B95" s="197">
        <f t="shared" si="3"/>
        <v>102</v>
      </c>
      <c r="C95" s="184">
        <f>SUM(C96:C101)</f>
        <v>47</v>
      </c>
      <c r="D95" s="184">
        <f>SUM(D96:D101)</f>
        <v>55</v>
      </c>
      <c r="E95" s="216"/>
    </row>
    <row r="96" ht="15.75" spans="1:5">
      <c r="A96" s="185" t="s">
        <v>1315</v>
      </c>
      <c r="B96" s="186">
        <f t="shared" si="3"/>
        <v>88</v>
      </c>
      <c r="C96" s="186">
        <v>33</v>
      </c>
      <c r="D96" s="186">
        <v>55</v>
      </c>
      <c r="E96" s="215" t="s">
        <v>1316</v>
      </c>
    </row>
    <row r="97" ht="15.75" spans="1:5">
      <c r="A97" s="189" t="s">
        <v>1317</v>
      </c>
      <c r="B97" s="186">
        <f t="shared" si="3"/>
        <v>7</v>
      </c>
      <c r="C97" s="186">
        <v>7</v>
      </c>
      <c r="D97" s="186"/>
      <c r="E97" s="185"/>
    </row>
    <row r="98" ht="15.75" hidden="true" spans="1:5">
      <c r="A98" s="185" t="s">
        <v>1318</v>
      </c>
      <c r="B98" s="186">
        <f t="shared" si="3"/>
        <v>0</v>
      </c>
      <c r="C98" s="186"/>
      <c r="D98" s="186"/>
      <c r="E98" s="185"/>
    </row>
    <row r="99" ht="15.75" spans="1:5">
      <c r="A99" s="185" t="s">
        <v>1319</v>
      </c>
      <c r="B99" s="186">
        <f t="shared" si="3"/>
        <v>7</v>
      </c>
      <c r="C99" s="186">
        <v>7</v>
      </c>
      <c r="D99" s="186"/>
      <c r="E99" s="185"/>
    </row>
    <row r="100" ht="15.75" hidden="true" spans="1:5">
      <c r="A100" s="185" t="s">
        <v>1320</v>
      </c>
      <c r="B100" s="186">
        <f t="shared" si="3"/>
        <v>0</v>
      </c>
      <c r="C100" s="186"/>
      <c r="D100" s="186"/>
      <c r="E100" s="185"/>
    </row>
    <row r="101" ht="15.75" hidden="true" spans="1:5">
      <c r="A101" s="185" t="s">
        <v>1321</v>
      </c>
      <c r="B101" s="186">
        <f t="shared" si="3"/>
        <v>0</v>
      </c>
      <c r="C101" s="186"/>
      <c r="D101" s="186"/>
      <c r="E101" s="185"/>
    </row>
    <row r="102" ht="15.75" spans="1:5">
      <c r="A102" s="183" t="s">
        <v>1322</v>
      </c>
      <c r="B102" s="184">
        <f t="shared" si="3"/>
        <v>449</v>
      </c>
      <c r="C102" s="184">
        <f>SUM(C103:C109)</f>
        <v>404</v>
      </c>
      <c r="D102" s="184">
        <f>SUM(D103:D109)</f>
        <v>45</v>
      </c>
      <c r="E102" s="195"/>
    </row>
    <row r="103" ht="15.75" spans="1:5">
      <c r="A103" s="185" t="s">
        <v>1323</v>
      </c>
      <c r="B103" s="186">
        <f t="shared" si="3"/>
        <v>45</v>
      </c>
      <c r="C103" s="188"/>
      <c r="D103" s="186">
        <v>45</v>
      </c>
      <c r="E103" s="185"/>
    </row>
    <row r="104" ht="15.75" hidden="true" spans="1:5">
      <c r="A104" s="185" t="s">
        <v>1324</v>
      </c>
      <c r="B104" s="186">
        <f t="shared" si="3"/>
        <v>0</v>
      </c>
      <c r="C104" s="186"/>
      <c r="D104" s="186"/>
      <c r="E104" s="185"/>
    </row>
    <row r="105" ht="15.75" spans="1:5">
      <c r="A105" s="185" t="s">
        <v>1325</v>
      </c>
      <c r="B105" s="186">
        <f t="shared" si="3"/>
        <v>100</v>
      </c>
      <c r="C105" s="187">
        <v>100</v>
      </c>
      <c r="D105" s="186"/>
      <c r="E105" s="185"/>
    </row>
    <row r="106" ht="15.75" spans="1:5">
      <c r="A106" s="185" t="s">
        <v>1326</v>
      </c>
      <c r="B106" s="186">
        <f t="shared" si="3"/>
        <v>31</v>
      </c>
      <c r="C106" s="186">
        <v>31</v>
      </c>
      <c r="D106" s="186"/>
      <c r="E106" s="185"/>
    </row>
    <row r="107" ht="15.75" spans="1:5">
      <c r="A107" s="185" t="s">
        <v>1327</v>
      </c>
      <c r="B107" s="186">
        <f t="shared" si="3"/>
        <v>100</v>
      </c>
      <c r="C107" s="187">
        <v>100</v>
      </c>
      <c r="D107" s="186"/>
      <c r="E107" s="185"/>
    </row>
    <row r="108" ht="15.75" spans="1:5">
      <c r="A108" s="185" t="s">
        <v>1328</v>
      </c>
      <c r="B108" s="186">
        <f t="shared" si="3"/>
        <v>173</v>
      </c>
      <c r="C108" s="186">
        <v>173</v>
      </c>
      <c r="D108" s="186"/>
      <c r="E108" s="185"/>
    </row>
    <row r="109" ht="15.75" hidden="true" spans="1:5">
      <c r="A109" s="185" t="s">
        <v>1329</v>
      </c>
      <c r="B109" s="186">
        <f t="shared" si="3"/>
        <v>0</v>
      </c>
      <c r="C109" s="186"/>
      <c r="D109" s="186"/>
      <c r="E109" s="185"/>
    </row>
    <row r="110" ht="15.75" spans="1:5">
      <c r="A110" s="183" t="s">
        <v>1330</v>
      </c>
      <c r="B110" s="184">
        <f t="shared" si="3"/>
        <v>135</v>
      </c>
      <c r="C110" s="184">
        <f>SUM(C111:C116)</f>
        <v>95</v>
      </c>
      <c r="D110" s="184">
        <f t="shared" ref="D110" si="5">SUM(D111:D116)</f>
        <v>40</v>
      </c>
      <c r="E110" s="195"/>
    </row>
    <row r="111" ht="15.75" spans="1:5">
      <c r="A111" s="185" t="s">
        <v>1331</v>
      </c>
      <c r="B111" s="186">
        <f t="shared" si="3"/>
        <v>55</v>
      </c>
      <c r="C111" s="186">
        <v>15</v>
      </c>
      <c r="D111" s="186">
        <v>40</v>
      </c>
      <c r="E111" s="185"/>
    </row>
    <row r="112" ht="15.75" hidden="true" spans="1:5">
      <c r="A112" s="185" t="s">
        <v>1332</v>
      </c>
      <c r="B112" s="186">
        <f t="shared" si="3"/>
        <v>0</v>
      </c>
      <c r="C112" s="186"/>
      <c r="D112" s="186"/>
      <c r="E112" s="185"/>
    </row>
    <row r="113" s="176" customFormat="true" ht="15.75" spans="1:5">
      <c r="A113" s="185" t="s">
        <v>1333</v>
      </c>
      <c r="B113" s="186">
        <f t="shared" si="3"/>
        <v>80</v>
      </c>
      <c r="C113" s="186">
        <v>80</v>
      </c>
      <c r="D113" s="186"/>
      <c r="E113" s="185"/>
    </row>
    <row r="114" customFormat="true" ht="15.75" hidden="true" spans="1:5">
      <c r="A114" s="185" t="s">
        <v>1334</v>
      </c>
      <c r="B114" s="186">
        <f t="shared" si="3"/>
        <v>0</v>
      </c>
      <c r="C114" s="186"/>
      <c r="D114" s="186"/>
      <c r="E114" s="185"/>
    </row>
    <row r="115" customFormat="true" ht="15.75" hidden="true" spans="1:5">
      <c r="A115" s="185" t="s">
        <v>1335</v>
      </c>
      <c r="B115" s="186">
        <f t="shared" si="3"/>
        <v>0</v>
      </c>
      <c r="C115" s="186"/>
      <c r="D115" s="186"/>
      <c r="E115" s="185"/>
    </row>
    <row r="116" customFormat="true" ht="15.75" hidden="true" spans="1:5">
      <c r="A116" s="185" t="s">
        <v>1336</v>
      </c>
      <c r="B116" s="186">
        <f t="shared" si="3"/>
        <v>0</v>
      </c>
      <c r="C116" s="186"/>
      <c r="D116" s="186"/>
      <c r="E116" s="185"/>
    </row>
    <row r="117" customFormat="true" ht="15.75" spans="1:5">
      <c r="A117" s="198" t="s">
        <v>1337</v>
      </c>
      <c r="B117" s="199">
        <f>SUM(B118,B122,B130)</f>
        <v>500</v>
      </c>
      <c r="C117" s="199"/>
      <c r="D117" s="199"/>
      <c r="E117" s="199"/>
    </row>
    <row r="118" customFormat="true" ht="15.75" spans="1:5">
      <c r="A118" s="200" t="s">
        <v>950</v>
      </c>
      <c r="B118" s="199">
        <f>SUM(B119:B121)</f>
        <v>55</v>
      </c>
      <c r="C118" s="201"/>
      <c r="D118" s="202"/>
      <c r="E118" s="217"/>
    </row>
    <row r="119" customFormat="true" ht="14.25" spans="1:5">
      <c r="A119" s="203"/>
      <c r="B119" s="204">
        <v>20</v>
      </c>
      <c r="C119" s="205" t="s">
        <v>1338</v>
      </c>
      <c r="D119" s="205"/>
      <c r="E119" s="205"/>
    </row>
    <row r="120" customFormat="true" ht="14.25" spans="1:5">
      <c r="A120" s="206"/>
      <c r="B120" s="207">
        <v>20</v>
      </c>
      <c r="C120" s="208" t="s">
        <v>1339</v>
      </c>
      <c r="D120" s="209"/>
      <c r="E120" s="218"/>
    </row>
    <row r="121" customFormat="true" ht="14.25" spans="1:5">
      <c r="A121" s="210"/>
      <c r="B121" s="204">
        <v>15</v>
      </c>
      <c r="C121" s="205" t="s">
        <v>1340</v>
      </c>
      <c r="D121" s="205"/>
      <c r="E121" s="205"/>
    </row>
    <row r="122" customFormat="true" ht="15.75" spans="1:5">
      <c r="A122" s="200" t="s">
        <v>1197</v>
      </c>
      <c r="B122" s="199">
        <f>SUM(B123:B129)</f>
        <v>273</v>
      </c>
      <c r="C122" s="211"/>
      <c r="D122" s="211"/>
      <c r="E122" s="211"/>
    </row>
    <row r="123" customFormat="true" ht="36" customHeight="true" spans="1:5">
      <c r="A123" s="203"/>
      <c r="B123" s="212">
        <v>99</v>
      </c>
      <c r="C123" s="205" t="s">
        <v>1341</v>
      </c>
      <c r="D123" s="205"/>
      <c r="E123" s="205"/>
    </row>
    <row r="124" customFormat="true" ht="14.25" spans="1:5">
      <c r="A124" s="206"/>
      <c r="B124" s="213">
        <v>25</v>
      </c>
      <c r="C124" s="205" t="s">
        <v>1342</v>
      </c>
      <c r="D124" s="205"/>
      <c r="E124" s="205"/>
    </row>
    <row r="125" customFormat="true" ht="14.25" spans="1:5">
      <c r="A125" s="206"/>
      <c r="B125" s="213">
        <v>65</v>
      </c>
      <c r="C125" s="205" t="s">
        <v>1343</v>
      </c>
      <c r="D125" s="205"/>
      <c r="E125" s="205"/>
    </row>
    <row r="126" customFormat="true" ht="14.25" spans="1:5">
      <c r="A126" s="206"/>
      <c r="B126" s="213">
        <v>24</v>
      </c>
      <c r="C126" s="205" t="s">
        <v>1344</v>
      </c>
      <c r="D126" s="205"/>
      <c r="E126" s="205"/>
    </row>
    <row r="127" customFormat="true" ht="14.25" spans="1:5">
      <c r="A127" s="206"/>
      <c r="B127" s="213">
        <v>16</v>
      </c>
      <c r="C127" s="205" t="s">
        <v>1345</v>
      </c>
      <c r="D127" s="205"/>
      <c r="E127" s="205"/>
    </row>
    <row r="128" ht="36.75" customHeight="true" spans="1:5">
      <c r="A128" s="206"/>
      <c r="B128" s="212">
        <v>17</v>
      </c>
      <c r="C128" s="205" t="s">
        <v>1346</v>
      </c>
      <c r="D128" s="205"/>
      <c r="E128" s="205"/>
    </row>
    <row r="129" ht="39.75" customHeight="true" spans="1:5">
      <c r="A129" s="210"/>
      <c r="B129" s="212">
        <v>27</v>
      </c>
      <c r="C129" s="205" t="s">
        <v>1347</v>
      </c>
      <c r="D129" s="205"/>
      <c r="E129" s="205"/>
    </row>
    <row r="130" ht="15.75" spans="1:5">
      <c r="A130" s="219" t="s">
        <v>1348</v>
      </c>
      <c r="B130" s="199">
        <f>SUM(B131:B133)</f>
        <v>172</v>
      </c>
      <c r="C130" s="220"/>
      <c r="D130" s="220"/>
      <c r="E130" s="224"/>
    </row>
    <row r="131" ht="32.25" customHeight="true" spans="1:5">
      <c r="A131" s="221"/>
      <c r="B131" s="212">
        <v>100</v>
      </c>
      <c r="C131" s="205" t="s">
        <v>1349</v>
      </c>
      <c r="D131" s="205"/>
      <c r="E131" s="205"/>
    </row>
    <row r="132" ht="14.25" spans="1:5">
      <c r="A132" s="222"/>
      <c r="B132" s="213">
        <v>50</v>
      </c>
      <c r="C132" s="208" t="s">
        <v>1350</v>
      </c>
      <c r="D132" s="209"/>
      <c r="E132" s="218"/>
    </row>
    <row r="133" ht="14.25" spans="1:5">
      <c r="A133" s="223"/>
      <c r="B133" s="212">
        <v>22</v>
      </c>
      <c r="C133" s="205" t="s">
        <v>1351</v>
      </c>
      <c r="D133" s="205"/>
      <c r="E133" s="205"/>
    </row>
  </sheetData>
  <customSheetViews>
    <customSheetView guid="{40546AE0-6B6D-4AC1-BF36-7BDCA8DD176C}" scale="120">
      <pane xSplit="2" ySplit="4" topLeftCell="C62" activePane="bottomRight" state="frozen"/>
      <selection activeCell="A67" sqref="$A67:$XFD67"/>
      <pageMargins left="0.708661417322835" right="0.708661417322835" top="0.748031496062992" bottom="0.748031496062992" header="0.31496062992126" footer="0.31496062992126"/>
      <printOptions horizontalCentered="true"/>
      <pageSetup paperSize="9" orientation="landscape"/>
      <headerFooter/>
    </customSheetView>
  </customSheetViews>
  <mergeCells count="21">
    <mergeCell ref="A2:E2"/>
    <mergeCell ref="C117:E117"/>
    <mergeCell ref="C118:E118"/>
    <mergeCell ref="C119:E119"/>
    <mergeCell ref="C120:E120"/>
    <mergeCell ref="C121:E121"/>
    <mergeCell ref="C122:E122"/>
    <mergeCell ref="C123:E123"/>
    <mergeCell ref="C124:E124"/>
    <mergeCell ref="C125:E125"/>
    <mergeCell ref="C126:E126"/>
    <mergeCell ref="C127:E127"/>
    <mergeCell ref="C128:E128"/>
    <mergeCell ref="C129:E129"/>
    <mergeCell ref="C130:E130"/>
    <mergeCell ref="C131:E131"/>
    <mergeCell ref="C132:E132"/>
    <mergeCell ref="C133:E133"/>
    <mergeCell ref="A119:A121"/>
    <mergeCell ref="A123:A129"/>
    <mergeCell ref="A131:A133"/>
  </mergeCells>
  <printOptions horizontalCentered="true"/>
  <pageMargins left="0.708661417322835" right="0.708661417322835" top="0.748031496062992" bottom="0.748031496062992" header="0.31496062992126" footer="0.31496062992126"/>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2"/>
  <sheetViews>
    <sheetView view="pageBreakPreview" zoomScaleNormal="120" zoomScaleSheetLayoutView="100" topLeftCell="A70" workbookViewId="0">
      <selection activeCell="I8" sqref="I8"/>
    </sheetView>
  </sheetViews>
  <sheetFormatPr defaultColWidth="9" defaultRowHeight="13.5"/>
  <cols>
    <col min="1" max="1" width="22.25" style="136" customWidth="true"/>
    <col min="2" max="2" width="10.5" style="137" customWidth="true"/>
    <col min="3" max="3" width="8.625" style="137" customWidth="true"/>
    <col min="4" max="4" width="6.875" style="136" customWidth="true"/>
    <col min="5" max="5" width="8.375" style="136" customWidth="true"/>
    <col min="6" max="6" width="7.875" style="136" customWidth="true"/>
    <col min="7" max="8" width="6.875" style="136" customWidth="true"/>
    <col min="9" max="9" width="46.375" style="138" customWidth="true"/>
    <col min="10" max="16384" width="9" style="139"/>
  </cols>
  <sheetData>
    <row r="1" s="128" customFormat="true" ht="17.25" customHeight="true" spans="1:9">
      <c r="A1" s="140" t="s">
        <v>1352</v>
      </c>
      <c r="B1" s="141"/>
      <c r="C1" s="141"/>
      <c r="D1" s="142"/>
      <c r="E1" s="142"/>
      <c r="F1" s="142"/>
      <c r="G1" s="142"/>
      <c r="H1" s="142"/>
      <c r="I1" s="166"/>
    </row>
    <row r="2" ht="28.5" customHeight="true" spans="1:9">
      <c r="A2" s="143" t="s">
        <v>1353</v>
      </c>
      <c r="B2" s="144"/>
      <c r="C2" s="144"/>
      <c r="D2" s="144"/>
      <c r="E2" s="144"/>
      <c r="F2" s="144"/>
      <c r="G2" s="144"/>
      <c r="H2" s="144"/>
      <c r="I2" s="144"/>
    </row>
    <row r="3" s="129" customFormat="true" ht="15" customHeight="true" spans="2:9">
      <c r="B3" s="145"/>
      <c r="C3" s="145"/>
      <c r="D3" s="145"/>
      <c r="E3" s="145"/>
      <c r="F3" s="145"/>
      <c r="G3" s="145"/>
      <c r="H3" s="145"/>
      <c r="I3" s="167" t="s">
        <v>1354</v>
      </c>
    </row>
    <row r="4" s="130" customFormat="true" ht="18.75" customHeight="true" spans="1:9">
      <c r="A4" s="146" t="s">
        <v>3</v>
      </c>
      <c r="B4" s="147" t="s">
        <v>1133</v>
      </c>
      <c r="C4" s="148" t="s">
        <v>1355</v>
      </c>
      <c r="D4" s="149"/>
      <c r="E4" s="149"/>
      <c r="F4" s="159"/>
      <c r="G4" s="114" t="s">
        <v>1356</v>
      </c>
      <c r="H4" s="160" t="s">
        <v>1357</v>
      </c>
      <c r="I4" s="160" t="s">
        <v>1358</v>
      </c>
    </row>
    <row r="5" s="130" customFormat="true" ht="31.5" customHeight="true" spans="1:9">
      <c r="A5" s="146"/>
      <c r="B5" s="146"/>
      <c r="C5" s="150" t="s">
        <v>1359</v>
      </c>
      <c r="D5" s="151" t="s">
        <v>1360</v>
      </c>
      <c r="E5" s="151" t="s">
        <v>1361</v>
      </c>
      <c r="F5" s="151" t="s">
        <v>1362</v>
      </c>
      <c r="G5" s="114"/>
      <c r="H5" s="161"/>
      <c r="I5" s="161"/>
    </row>
    <row r="6" s="131" customFormat="true" ht="15.95" customHeight="true" spans="1:9">
      <c r="A6" s="152" t="s">
        <v>1363</v>
      </c>
      <c r="B6" s="153">
        <f t="shared" ref="B6:B69" si="0">SUM(C6,G6,H6)</f>
        <v>2412</v>
      </c>
      <c r="C6" s="153">
        <f t="shared" ref="C6:C69" si="1">SUM(D6:F6)</f>
        <v>1282</v>
      </c>
      <c r="D6" s="153">
        <f>SUM(D7,D10,D17,D30,D35,D39,D47,D53,D59,D70,D78,D86,D93)</f>
        <v>1027</v>
      </c>
      <c r="E6" s="153">
        <f t="shared" ref="E6:H6" si="2">SUM(E7,E10,E17,E30,E35,E39,E47,E53,E59,E70,E78,E86,E93)</f>
        <v>235</v>
      </c>
      <c r="F6" s="153">
        <f t="shared" si="2"/>
        <v>20</v>
      </c>
      <c r="G6" s="153">
        <f t="shared" si="2"/>
        <v>410</v>
      </c>
      <c r="H6" s="153">
        <f t="shared" si="2"/>
        <v>720</v>
      </c>
      <c r="I6" s="168"/>
    </row>
    <row r="7" s="131" customFormat="true" ht="15.95" customHeight="true" spans="1:9">
      <c r="A7" s="154" t="s">
        <v>461</v>
      </c>
      <c r="B7" s="153">
        <f t="shared" si="0"/>
        <v>217</v>
      </c>
      <c r="C7" s="153">
        <f t="shared" si="1"/>
        <v>47</v>
      </c>
      <c r="D7" s="153">
        <f>SUM(D8,D9)</f>
        <v>42</v>
      </c>
      <c r="E7" s="153">
        <f>SUM(E8,E9)</f>
        <v>0</v>
      </c>
      <c r="F7" s="153">
        <f>SUM(F8,F9)</f>
        <v>5</v>
      </c>
      <c r="G7" s="153">
        <f>SUM(G8,G9)</f>
        <v>120</v>
      </c>
      <c r="H7" s="153">
        <f>SUM(H8,H9)</f>
        <v>50</v>
      </c>
      <c r="I7" s="169"/>
    </row>
    <row r="8" s="132" customFormat="true" ht="15.95" customHeight="true" spans="1:9">
      <c r="A8" s="155" t="s">
        <v>1364</v>
      </c>
      <c r="B8" s="156">
        <f t="shared" si="0"/>
        <v>31</v>
      </c>
      <c r="C8" s="156">
        <f t="shared" si="1"/>
        <v>31</v>
      </c>
      <c r="D8" s="156">
        <v>31</v>
      </c>
      <c r="E8" s="156"/>
      <c r="F8" s="156"/>
      <c r="G8" s="162"/>
      <c r="H8" s="156"/>
      <c r="I8" s="112" t="s">
        <v>1365</v>
      </c>
    </row>
    <row r="9" s="132" customFormat="true" ht="15.95" customHeight="true" spans="1:9">
      <c r="A9" s="157" t="s">
        <v>1366</v>
      </c>
      <c r="B9" s="156">
        <f t="shared" si="0"/>
        <v>186</v>
      </c>
      <c r="C9" s="156">
        <f t="shared" si="1"/>
        <v>16</v>
      </c>
      <c r="D9" s="156">
        <v>11</v>
      </c>
      <c r="E9" s="163"/>
      <c r="F9" s="163">
        <v>5</v>
      </c>
      <c r="G9" s="164">
        <v>120</v>
      </c>
      <c r="H9" s="156">
        <v>50</v>
      </c>
      <c r="I9" s="112" t="s">
        <v>1367</v>
      </c>
    </row>
    <row r="10" s="131" customFormat="true" ht="15.95" customHeight="true" spans="1:9">
      <c r="A10" s="154" t="s">
        <v>464</v>
      </c>
      <c r="B10" s="153">
        <f t="shared" si="0"/>
        <v>357</v>
      </c>
      <c r="C10" s="153">
        <f t="shared" si="1"/>
        <v>137</v>
      </c>
      <c r="D10" s="153">
        <f>SUM(D11:D16)</f>
        <v>72</v>
      </c>
      <c r="E10" s="153">
        <f t="shared" ref="E10:H10" si="3">SUM(E11:E16)</f>
        <v>60</v>
      </c>
      <c r="F10" s="153">
        <f t="shared" si="3"/>
        <v>5</v>
      </c>
      <c r="G10" s="153">
        <f t="shared" si="3"/>
        <v>120</v>
      </c>
      <c r="H10" s="153">
        <f t="shared" si="3"/>
        <v>100</v>
      </c>
      <c r="I10" s="170"/>
    </row>
    <row r="11" s="132" customFormat="true" ht="15.95" customHeight="true" spans="1:9">
      <c r="A11" s="155" t="s">
        <v>1368</v>
      </c>
      <c r="B11" s="156">
        <f t="shared" si="0"/>
        <v>41</v>
      </c>
      <c r="C11" s="156">
        <f t="shared" si="1"/>
        <v>41</v>
      </c>
      <c r="D11" s="156">
        <v>21</v>
      </c>
      <c r="E11" s="120">
        <v>20</v>
      </c>
      <c r="F11" s="120">
        <v>0</v>
      </c>
      <c r="G11" s="165"/>
      <c r="H11" s="165"/>
      <c r="I11" s="171"/>
    </row>
    <row r="12" s="132" customFormat="true" ht="15.95" customHeight="true" spans="1:9">
      <c r="A12" s="155" t="s">
        <v>1369</v>
      </c>
      <c r="B12" s="156">
        <f t="shared" si="0"/>
        <v>11</v>
      </c>
      <c r="C12" s="156">
        <f t="shared" si="1"/>
        <v>11</v>
      </c>
      <c r="D12" s="156">
        <v>11</v>
      </c>
      <c r="E12" s="120"/>
      <c r="F12" s="120"/>
      <c r="G12" s="120"/>
      <c r="H12" s="120"/>
      <c r="I12" s="171"/>
    </row>
    <row r="13" s="132" customFormat="true" ht="15.95" customHeight="true" spans="1:9">
      <c r="A13" s="155" t="s">
        <v>1370</v>
      </c>
      <c r="B13" s="156">
        <f t="shared" si="0"/>
        <v>11</v>
      </c>
      <c r="C13" s="156">
        <f t="shared" si="1"/>
        <v>11</v>
      </c>
      <c r="D13" s="156">
        <v>11</v>
      </c>
      <c r="E13" s="120"/>
      <c r="F13" s="120"/>
      <c r="G13" s="120"/>
      <c r="H13" s="120"/>
      <c r="I13" s="171"/>
    </row>
    <row r="14" s="132" customFormat="true" ht="15.95" customHeight="true" spans="1:9">
      <c r="A14" s="155" t="s">
        <v>1371</v>
      </c>
      <c r="B14" s="156">
        <f t="shared" si="0"/>
        <v>8</v>
      </c>
      <c r="C14" s="156">
        <f t="shared" si="1"/>
        <v>8</v>
      </c>
      <c r="D14" s="156">
        <v>8</v>
      </c>
      <c r="E14" s="120"/>
      <c r="F14" s="120"/>
      <c r="G14" s="120"/>
      <c r="H14" s="120"/>
      <c r="I14" s="171"/>
    </row>
    <row r="15" s="132" customFormat="true" ht="15.95" customHeight="true" spans="1:9">
      <c r="A15" s="155" t="s">
        <v>1372</v>
      </c>
      <c r="B15" s="156">
        <f t="shared" si="0"/>
        <v>176</v>
      </c>
      <c r="C15" s="156">
        <f t="shared" si="1"/>
        <v>56</v>
      </c>
      <c r="D15" s="156">
        <v>11</v>
      </c>
      <c r="E15" s="163">
        <v>40</v>
      </c>
      <c r="F15" s="163">
        <v>5</v>
      </c>
      <c r="G15" s="162">
        <v>120</v>
      </c>
      <c r="H15" s="162"/>
      <c r="I15" s="171"/>
    </row>
    <row r="16" s="132" customFormat="true" ht="15.95" customHeight="true" spans="1:9">
      <c r="A16" s="155" t="s">
        <v>1373</v>
      </c>
      <c r="B16" s="156">
        <f t="shared" si="0"/>
        <v>110</v>
      </c>
      <c r="C16" s="156">
        <f t="shared" si="1"/>
        <v>10</v>
      </c>
      <c r="D16" s="156">
        <v>10</v>
      </c>
      <c r="E16" s="163"/>
      <c r="F16" s="163"/>
      <c r="G16" s="156"/>
      <c r="H16" s="156">
        <v>100</v>
      </c>
      <c r="I16" s="171"/>
    </row>
    <row r="17" s="132" customFormat="true" ht="15.95" customHeight="true" spans="1:9">
      <c r="A17" s="154" t="s">
        <v>467</v>
      </c>
      <c r="B17" s="153">
        <f t="shared" si="0"/>
        <v>382</v>
      </c>
      <c r="C17" s="153">
        <f t="shared" si="1"/>
        <v>122</v>
      </c>
      <c r="D17" s="153">
        <f>SUM(D18:D29)</f>
        <v>122</v>
      </c>
      <c r="E17" s="153">
        <f t="shared" ref="E17:H17" si="4">SUM(E18:E29)</f>
        <v>0</v>
      </c>
      <c r="F17" s="153">
        <f t="shared" si="4"/>
        <v>0</v>
      </c>
      <c r="G17" s="153">
        <f t="shared" si="4"/>
        <v>170</v>
      </c>
      <c r="H17" s="153">
        <f t="shared" si="4"/>
        <v>90</v>
      </c>
      <c r="I17" s="170"/>
    </row>
    <row r="18" s="132" customFormat="true" ht="15.95" customHeight="true" spans="1:9">
      <c r="A18" s="155" t="s">
        <v>1374</v>
      </c>
      <c r="B18" s="156">
        <f t="shared" si="0"/>
        <v>91</v>
      </c>
      <c r="C18" s="156">
        <f t="shared" si="1"/>
        <v>21</v>
      </c>
      <c r="D18" s="156">
        <v>21</v>
      </c>
      <c r="E18" s="120"/>
      <c r="F18" s="120"/>
      <c r="G18" s="120">
        <v>70</v>
      </c>
      <c r="H18" s="120"/>
      <c r="I18" s="112"/>
    </row>
    <row r="19" s="132" customFormat="true" ht="15.95" customHeight="true" spans="1:9">
      <c r="A19" s="155" t="s">
        <v>1375</v>
      </c>
      <c r="B19" s="156">
        <f t="shared" si="0"/>
        <v>13</v>
      </c>
      <c r="C19" s="156">
        <f t="shared" si="1"/>
        <v>8</v>
      </c>
      <c r="D19" s="156">
        <v>8</v>
      </c>
      <c r="E19" s="120"/>
      <c r="F19" s="120"/>
      <c r="G19" s="120"/>
      <c r="H19" s="120">
        <v>5</v>
      </c>
      <c r="I19" s="117"/>
    </row>
    <row r="20" s="132" customFormat="true" ht="15.95" customHeight="true" spans="1:9">
      <c r="A20" s="155" t="s">
        <v>1376</v>
      </c>
      <c r="B20" s="156">
        <f t="shared" si="0"/>
        <v>10</v>
      </c>
      <c r="C20" s="156">
        <f t="shared" si="1"/>
        <v>10</v>
      </c>
      <c r="D20" s="156">
        <v>10</v>
      </c>
      <c r="E20" s="120"/>
      <c r="F20" s="120"/>
      <c r="G20" s="120"/>
      <c r="H20" s="156"/>
      <c r="I20" s="117"/>
    </row>
    <row r="21" s="132" customFormat="true" ht="15.95" customHeight="true" spans="1:9">
      <c r="A21" s="155" t="s">
        <v>1377</v>
      </c>
      <c r="B21" s="156">
        <f t="shared" si="0"/>
        <v>11</v>
      </c>
      <c r="C21" s="156">
        <f t="shared" si="1"/>
        <v>11</v>
      </c>
      <c r="D21" s="156">
        <v>11</v>
      </c>
      <c r="E21" s="120"/>
      <c r="F21" s="120"/>
      <c r="G21" s="120"/>
      <c r="H21" s="156"/>
      <c r="I21" s="117"/>
    </row>
    <row r="22" s="132" customFormat="true" ht="15.95" customHeight="true" spans="1:9">
      <c r="A22" s="155" t="s">
        <v>1378</v>
      </c>
      <c r="B22" s="156">
        <f t="shared" si="0"/>
        <v>11</v>
      </c>
      <c r="C22" s="156">
        <f t="shared" si="1"/>
        <v>11</v>
      </c>
      <c r="D22" s="156">
        <v>11</v>
      </c>
      <c r="E22" s="120"/>
      <c r="F22" s="120"/>
      <c r="G22" s="120"/>
      <c r="H22" s="156"/>
      <c r="I22" s="117"/>
    </row>
    <row r="23" s="132" customFormat="true" ht="15.95" customHeight="true" spans="1:9">
      <c r="A23" s="155" t="s">
        <v>1379</v>
      </c>
      <c r="B23" s="156">
        <f t="shared" si="0"/>
        <v>81</v>
      </c>
      <c r="C23" s="156">
        <f t="shared" si="1"/>
        <v>11</v>
      </c>
      <c r="D23" s="156">
        <v>11</v>
      </c>
      <c r="E23" s="120"/>
      <c r="F23" s="120"/>
      <c r="G23" s="120">
        <v>70</v>
      </c>
      <c r="H23" s="156"/>
      <c r="I23" s="117"/>
    </row>
    <row r="24" s="132" customFormat="true" ht="15.95" customHeight="true" spans="1:9">
      <c r="A24" s="157" t="s">
        <v>1380</v>
      </c>
      <c r="B24" s="156">
        <f t="shared" si="0"/>
        <v>8</v>
      </c>
      <c r="C24" s="156">
        <f t="shared" si="1"/>
        <v>8</v>
      </c>
      <c r="D24" s="156">
        <v>8</v>
      </c>
      <c r="E24" s="163"/>
      <c r="F24" s="163"/>
      <c r="G24" s="156"/>
      <c r="H24" s="156"/>
      <c r="I24" s="117"/>
    </row>
    <row r="25" s="132" customFormat="true" ht="15.95" customHeight="true" spans="1:9">
      <c r="A25" s="155" t="s">
        <v>1381</v>
      </c>
      <c r="B25" s="156">
        <f t="shared" si="0"/>
        <v>8</v>
      </c>
      <c r="C25" s="156">
        <f t="shared" si="1"/>
        <v>8</v>
      </c>
      <c r="D25" s="156">
        <v>8</v>
      </c>
      <c r="E25" s="163"/>
      <c r="F25" s="163"/>
      <c r="G25" s="156"/>
      <c r="H25" s="156"/>
      <c r="I25" s="117"/>
    </row>
    <row r="26" s="132" customFormat="true" ht="15.95" customHeight="true" spans="1:9">
      <c r="A26" s="155" t="s">
        <v>1382</v>
      </c>
      <c r="B26" s="156">
        <f t="shared" si="0"/>
        <v>48</v>
      </c>
      <c r="C26" s="156">
        <f t="shared" si="1"/>
        <v>8</v>
      </c>
      <c r="D26" s="156">
        <v>8</v>
      </c>
      <c r="E26" s="163"/>
      <c r="F26" s="163"/>
      <c r="G26" s="156"/>
      <c r="H26" s="156">
        <v>40</v>
      </c>
      <c r="I26" s="117"/>
    </row>
    <row r="27" s="132" customFormat="true" ht="15.95" customHeight="true" spans="1:9">
      <c r="A27" s="155" t="s">
        <v>1383</v>
      </c>
      <c r="B27" s="156">
        <f t="shared" si="0"/>
        <v>8</v>
      </c>
      <c r="C27" s="156">
        <f t="shared" si="1"/>
        <v>8</v>
      </c>
      <c r="D27" s="156">
        <v>8</v>
      </c>
      <c r="E27" s="163"/>
      <c r="F27" s="163"/>
      <c r="G27" s="156"/>
      <c r="H27" s="156"/>
      <c r="I27" s="117"/>
    </row>
    <row r="28" s="132" customFormat="true" ht="15.95" customHeight="true" spans="1:9">
      <c r="A28" s="155" t="s">
        <v>1384</v>
      </c>
      <c r="B28" s="156">
        <f t="shared" si="0"/>
        <v>15</v>
      </c>
      <c r="C28" s="156">
        <f t="shared" si="1"/>
        <v>10</v>
      </c>
      <c r="D28" s="156">
        <v>10</v>
      </c>
      <c r="E28" s="163"/>
      <c r="F28" s="163"/>
      <c r="G28" s="156"/>
      <c r="H28" s="156">
        <v>5</v>
      </c>
      <c r="I28" s="117"/>
    </row>
    <row r="29" s="132" customFormat="true" ht="15.95" customHeight="true" spans="1:9">
      <c r="A29" s="155" t="s">
        <v>1385</v>
      </c>
      <c r="B29" s="156">
        <f t="shared" si="0"/>
        <v>78</v>
      </c>
      <c r="C29" s="156">
        <f t="shared" si="1"/>
        <v>8</v>
      </c>
      <c r="D29" s="156">
        <v>8</v>
      </c>
      <c r="E29" s="163"/>
      <c r="F29" s="163"/>
      <c r="G29" s="156">
        <v>30</v>
      </c>
      <c r="H29" s="156">
        <v>40</v>
      </c>
      <c r="I29" s="117"/>
    </row>
    <row r="30" s="132" customFormat="true" ht="15.95" customHeight="true" spans="1:9">
      <c r="A30" s="154" t="s">
        <v>469</v>
      </c>
      <c r="B30" s="153">
        <f t="shared" si="0"/>
        <v>92</v>
      </c>
      <c r="C30" s="153">
        <f t="shared" si="1"/>
        <v>52</v>
      </c>
      <c r="D30" s="153">
        <f>SUM(D31:D34)</f>
        <v>52</v>
      </c>
      <c r="E30" s="153">
        <f t="shared" ref="E30:H30" si="5">SUM(E31:E34)</f>
        <v>0</v>
      </c>
      <c r="F30" s="153">
        <f t="shared" si="5"/>
        <v>0</v>
      </c>
      <c r="G30" s="153">
        <f t="shared" si="5"/>
        <v>0</v>
      </c>
      <c r="H30" s="153">
        <f t="shared" si="5"/>
        <v>40</v>
      </c>
      <c r="I30" s="170"/>
    </row>
    <row r="31" s="132" customFormat="true" ht="15.95" customHeight="true" spans="1:9">
      <c r="A31" s="155" t="s">
        <v>1386</v>
      </c>
      <c r="B31" s="156">
        <f t="shared" si="0"/>
        <v>21</v>
      </c>
      <c r="C31" s="156">
        <f t="shared" si="1"/>
        <v>21</v>
      </c>
      <c r="D31" s="156">
        <v>21</v>
      </c>
      <c r="E31" s="120"/>
      <c r="F31" s="120"/>
      <c r="G31" s="156"/>
      <c r="H31" s="120"/>
      <c r="I31" s="172"/>
    </row>
    <row r="32" s="132" customFormat="true" ht="15.95" customHeight="true" spans="1:9">
      <c r="A32" s="157" t="s">
        <v>1387</v>
      </c>
      <c r="B32" s="156">
        <f t="shared" si="0"/>
        <v>10</v>
      </c>
      <c r="C32" s="156">
        <f t="shared" si="1"/>
        <v>10</v>
      </c>
      <c r="D32" s="156">
        <v>10</v>
      </c>
      <c r="E32" s="163"/>
      <c r="F32" s="163"/>
      <c r="G32" s="156"/>
      <c r="H32" s="156"/>
      <c r="I32" s="171"/>
    </row>
    <row r="33" s="132" customFormat="true" ht="15.95" customHeight="true" spans="1:9">
      <c r="A33" s="157" t="s">
        <v>1388</v>
      </c>
      <c r="B33" s="156">
        <f t="shared" si="0"/>
        <v>11</v>
      </c>
      <c r="C33" s="156">
        <f t="shared" si="1"/>
        <v>11</v>
      </c>
      <c r="D33" s="156">
        <v>11</v>
      </c>
      <c r="E33" s="163"/>
      <c r="F33" s="163"/>
      <c r="G33" s="156"/>
      <c r="H33" s="156"/>
      <c r="I33" s="171"/>
    </row>
    <row r="34" s="132" customFormat="true" ht="15.95" customHeight="true" spans="1:9">
      <c r="A34" s="155" t="s">
        <v>1389</v>
      </c>
      <c r="B34" s="156">
        <f t="shared" si="0"/>
        <v>50</v>
      </c>
      <c r="C34" s="156">
        <f t="shared" si="1"/>
        <v>10</v>
      </c>
      <c r="D34" s="156">
        <v>10</v>
      </c>
      <c r="E34" s="163"/>
      <c r="F34" s="163"/>
      <c r="G34" s="156"/>
      <c r="H34" s="156">
        <v>40</v>
      </c>
      <c r="I34" s="171"/>
    </row>
    <row r="35" s="131" customFormat="true" ht="15.95" customHeight="true" spans="1:9">
      <c r="A35" s="154" t="s">
        <v>471</v>
      </c>
      <c r="B35" s="153">
        <f t="shared" si="0"/>
        <v>37</v>
      </c>
      <c r="C35" s="153">
        <f t="shared" si="1"/>
        <v>37</v>
      </c>
      <c r="D35" s="153">
        <f>SUM(D36:D38)</f>
        <v>37</v>
      </c>
      <c r="E35" s="153">
        <f t="shared" ref="E35:H35" si="6">SUM(E36:E38)</f>
        <v>0</v>
      </c>
      <c r="F35" s="153">
        <f t="shared" si="6"/>
        <v>0</v>
      </c>
      <c r="G35" s="153">
        <f t="shared" si="6"/>
        <v>0</v>
      </c>
      <c r="H35" s="153">
        <f t="shared" si="6"/>
        <v>0</v>
      </c>
      <c r="I35" s="170"/>
    </row>
    <row r="36" s="132" customFormat="true" ht="15.95" customHeight="true" spans="1:9">
      <c r="A36" s="155" t="s">
        <v>1390</v>
      </c>
      <c r="B36" s="156">
        <f t="shared" si="0"/>
        <v>21</v>
      </c>
      <c r="C36" s="156">
        <f t="shared" si="1"/>
        <v>21</v>
      </c>
      <c r="D36" s="156">
        <v>21</v>
      </c>
      <c r="E36" s="120"/>
      <c r="F36" s="120"/>
      <c r="G36" s="156"/>
      <c r="H36" s="156"/>
      <c r="I36" s="117" t="s">
        <v>1391</v>
      </c>
    </row>
    <row r="37" s="132" customFormat="true" ht="15.95" customHeight="true" spans="1:9">
      <c r="A37" s="155" t="s">
        <v>1392</v>
      </c>
      <c r="B37" s="156">
        <f t="shared" si="0"/>
        <v>8</v>
      </c>
      <c r="C37" s="156">
        <f t="shared" si="1"/>
        <v>8</v>
      </c>
      <c r="D37" s="156">
        <v>8</v>
      </c>
      <c r="E37" s="163"/>
      <c r="F37" s="163"/>
      <c r="G37" s="156"/>
      <c r="H37" s="156"/>
      <c r="I37" s="117"/>
    </row>
    <row r="38" s="132" customFormat="true" ht="15.95" customHeight="true" spans="1:9">
      <c r="A38" s="155" t="s">
        <v>1393</v>
      </c>
      <c r="B38" s="156">
        <f t="shared" si="0"/>
        <v>8</v>
      </c>
      <c r="C38" s="156">
        <f t="shared" si="1"/>
        <v>8</v>
      </c>
      <c r="D38" s="156">
        <v>8</v>
      </c>
      <c r="E38" s="163"/>
      <c r="F38" s="163"/>
      <c r="G38" s="156"/>
      <c r="H38" s="156"/>
      <c r="I38" s="117"/>
    </row>
    <row r="39" s="132" customFormat="true" ht="15.95" customHeight="true" spans="1:9">
      <c r="A39" s="154" t="s">
        <v>474</v>
      </c>
      <c r="B39" s="153">
        <f t="shared" si="0"/>
        <v>321</v>
      </c>
      <c r="C39" s="153">
        <f t="shared" si="1"/>
        <v>181</v>
      </c>
      <c r="D39" s="153">
        <f>SUM(D40:D46)</f>
        <v>136</v>
      </c>
      <c r="E39" s="153">
        <f t="shared" ref="E39:H39" si="7">SUM(E40:E46)</f>
        <v>45</v>
      </c>
      <c r="F39" s="153">
        <f t="shared" si="7"/>
        <v>0</v>
      </c>
      <c r="G39" s="153">
        <f t="shared" si="7"/>
        <v>0</v>
      </c>
      <c r="H39" s="153">
        <f t="shared" si="7"/>
        <v>140</v>
      </c>
      <c r="I39" s="170"/>
    </row>
    <row r="40" s="132" customFormat="true" spans="1:9">
      <c r="A40" s="155" t="s">
        <v>1394</v>
      </c>
      <c r="B40" s="156">
        <f t="shared" si="0"/>
        <v>171</v>
      </c>
      <c r="C40" s="156">
        <f t="shared" si="1"/>
        <v>101</v>
      </c>
      <c r="D40" s="156">
        <v>81</v>
      </c>
      <c r="E40" s="120">
        <v>20</v>
      </c>
      <c r="F40" s="120"/>
      <c r="G40" s="156"/>
      <c r="H40" s="120">
        <v>70</v>
      </c>
      <c r="I40" s="112" t="s">
        <v>1395</v>
      </c>
    </row>
    <row r="41" s="132" customFormat="true" ht="15.95" customHeight="true" spans="1:9">
      <c r="A41" s="155" t="s">
        <v>1396</v>
      </c>
      <c r="B41" s="156">
        <f t="shared" si="0"/>
        <v>10</v>
      </c>
      <c r="C41" s="156">
        <f t="shared" si="1"/>
        <v>10</v>
      </c>
      <c r="D41" s="156">
        <v>10</v>
      </c>
      <c r="E41" s="163"/>
      <c r="F41" s="163"/>
      <c r="G41" s="156"/>
      <c r="H41" s="120"/>
      <c r="I41" s="117"/>
    </row>
    <row r="42" s="133" customFormat="true" ht="15.95" customHeight="true" spans="1:9">
      <c r="A42" s="158" t="s">
        <v>1397</v>
      </c>
      <c r="B42" s="156">
        <f t="shared" si="0"/>
        <v>98</v>
      </c>
      <c r="C42" s="156">
        <f t="shared" si="1"/>
        <v>28</v>
      </c>
      <c r="D42" s="156">
        <v>8</v>
      </c>
      <c r="E42" s="163">
        <v>20</v>
      </c>
      <c r="F42" s="163"/>
      <c r="G42" s="156"/>
      <c r="H42" s="156">
        <v>70</v>
      </c>
      <c r="I42" s="171"/>
    </row>
    <row r="43" s="133" customFormat="true" ht="15.95" customHeight="true" spans="1:9">
      <c r="A43" s="155" t="s">
        <v>1398</v>
      </c>
      <c r="B43" s="156">
        <f t="shared" si="0"/>
        <v>10</v>
      </c>
      <c r="C43" s="156">
        <f t="shared" si="1"/>
        <v>10</v>
      </c>
      <c r="D43" s="156">
        <v>10</v>
      </c>
      <c r="E43" s="163"/>
      <c r="F43" s="163"/>
      <c r="G43" s="156"/>
      <c r="H43" s="156"/>
      <c r="I43" s="171"/>
    </row>
    <row r="44" s="133" customFormat="true" ht="15.95" customHeight="true" spans="1:9">
      <c r="A44" s="155" t="s">
        <v>1399</v>
      </c>
      <c r="B44" s="156">
        <f t="shared" si="0"/>
        <v>11</v>
      </c>
      <c r="C44" s="156">
        <f t="shared" si="1"/>
        <v>11</v>
      </c>
      <c r="D44" s="156">
        <v>11</v>
      </c>
      <c r="E44" s="163"/>
      <c r="F44" s="163"/>
      <c r="G44" s="156"/>
      <c r="H44" s="156"/>
      <c r="I44" s="171"/>
    </row>
    <row r="45" s="132" customFormat="true" ht="15.95" customHeight="true" spans="1:9">
      <c r="A45" s="155" t="s">
        <v>1400</v>
      </c>
      <c r="B45" s="156">
        <f t="shared" si="0"/>
        <v>8</v>
      </c>
      <c r="C45" s="156">
        <f t="shared" si="1"/>
        <v>8</v>
      </c>
      <c r="D45" s="156">
        <v>8</v>
      </c>
      <c r="E45" s="163"/>
      <c r="F45" s="163"/>
      <c r="G45" s="156"/>
      <c r="H45" s="156"/>
      <c r="I45" s="171"/>
    </row>
    <row r="46" s="132" customFormat="true" ht="15.95" customHeight="true" spans="1:9">
      <c r="A46" s="155" t="s">
        <v>1401</v>
      </c>
      <c r="B46" s="156">
        <f t="shared" si="0"/>
        <v>13</v>
      </c>
      <c r="C46" s="156">
        <f t="shared" si="1"/>
        <v>13</v>
      </c>
      <c r="D46" s="156">
        <v>8</v>
      </c>
      <c r="E46" s="163">
        <v>5</v>
      </c>
      <c r="F46" s="163"/>
      <c r="G46" s="156"/>
      <c r="H46" s="156"/>
      <c r="I46" s="171"/>
    </row>
    <row r="47" s="132" customFormat="true" ht="15.95" customHeight="true" spans="1:9">
      <c r="A47" s="154" t="s">
        <v>477</v>
      </c>
      <c r="B47" s="153">
        <f t="shared" si="0"/>
        <v>62</v>
      </c>
      <c r="C47" s="153">
        <f t="shared" si="1"/>
        <v>57</v>
      </c>
      <c r="D47" s="153">
        <f>SUM(D48:D52)</f>
        <v>57</v>
      </c>
      <c r="E47" s="153">
        <f t="shared" ref="E47:H47" si="8">SUM(E48:E52)</f>
        <v>0</v>
      </c>
      <c r="F47" s="153">
        <f t="shared" si="8"/>
        <v>0</v>
      </c>
      <c r="G47" s="153">
        <f t="shared" si="8"/>
        <v>0</v>
      </c>
      <c r="H47" s="153">
        <f t="shared" si="8"/>
        <v>5</v>
      </c>
      <c r="I47" s="173"/>
    </row>
    <row r="48" s="132" customFormat="true" ht="15.95" customHeight="true" spans="1:9">
      <c r="A48" s="155" t="s">
        <v>1402</v>
      </c>
      <c r="B48" s="156">
        <f t="shared" si="0"/>
        <v>21</v>
      </c>
      <c r="C48" s="156">
        <f t="shared" si="1"/>
        <v>21</v>
      </c>
      <c r="D48" s="156">
        <v>21</v>
      </c>
      <c r="E48" s="163"/>
      <c r="F48" s="163"/>
      <c r="G48" s="156"/>
      <c r="H48" s="156"/>
      <c r="I48" s="171"/>
    </row>
    <row r="49" s="132" customFormat="true" ht="15.95" customHeight="true" spans="1:9">
      <c r="A49" s="155" t="s">
        <v>1403</v>
      </c>
      <c r="B49" s="156">
        <f t="shared" si="0"/>
        <v>8</v>
      </c>
      <c r="C49" s="156">
        <f t="shared" si="1"/>
        <v>8</v>
      </c>
      <c r="D49" s="156">
        <v>8</v>
      </c>
      <c r="E49" s="163"/>
      <c r="F49" s="163"/>
      <c r="G49" s="156"/>
      <c r="H49" s="156"/>
      <c r="I49" s="171"/>
    </row>
    <row r="50" s="132" customFormat="true" ht="15.95" customHeight="true" spans="1:9">
      <c r="A50" s="155" t="s">
        <v>1404</v>
      </c>
      <c r="B50" s="156">
        <f t="shared" si="0"/>
        <v>8</v>
      </c>
      <c r="C50" s="156">
        <f t="shared" si="1"/>
        <v>8</v>
      </c>
      <c r="D50" s="156">
        <v>8</v>
      </c>
      <c r="E50" s="163"/>
      <c r="F50" s="163"/>
      <c r="G50" s="156"/>
      <c r="H50" s="156"/>
      <c r="I50" s="171"/>
    </row>
    <row r="51" s="132" customFormat="true" ht="15.95" customHeight="true" spans="1:9">
      <c r="A51" s="155" t="s">
        <v>1405</v>
      </c>
      <c r="B51" s="156">
        <f t="shared" si="0"/>
        <v>10</v>
      </c>
      <c r="C51" s="156">
        <f t="shared" si="1"/>
        <v>10</v>
      </c>
      <c r="D51" s="156">
        <v>10</v>
      </c>
      <c r="E51" s="163"/>
      <c r="F51" s="163"/>
      <c r="G51" s="156"/>
      <c r="H51" s="156"/>
      <c r="I51" s="171"/>
    </row>
    <row r="52" s="132" customFormat="true" ht="15.95" customHeight="true" spans="1:9">
      <c r="A52" s="155" t="s">
        <v>1406</v>
      </c>
      <c r="B52" s="156">
        <f t="shared" si="0"/>
        <v>15</v>
      </c>
      <c r="C52" s="156">
        <f t="shared" si="1"/>
        <v>10</v>
      </c>
      <c r="D52" s="156">
        <v>10</v>
      </c>
      <c r="E52" s="163"/>
      <c r="F52" s="163"/>
      <c r="G52" s="156"/>
      <c r="H52" s="156">
        <v>5</v>
      </c>
      <c r="I52" s="171"/>
    </row>
    <row r="53" s="131" customFormat="true" ht="15.95" customHeight="true" spans="1:9">
      <c r="A53" s="154" t="s">
        <v>480</v>
      </c>
      <c r="B53" s="153">
        <f t="shared" si="0"/>
        <v>65</v>
      </c>
      <c r="C53" s="153">
        <f t="shared" si="1"/>
        <v>60</v>
      </c>
      <c r="D53" s="153">
        <f>SUM(D54:D58)</f>
        <v>60</v>
      </c>
      <c r="E53" s="153">
        <f t="shared" ref="E53:H53" si="9">SUM(E54:E58)</f>
        <v>0</v>
      </c>
      <c r="F53" s="153">
        <f t="shared" si="9"/>
        <v>0</v>
      </c>
      <c r="G53" s="153">
        <f t="shared" si="9"/>
        <v>0</v>
      </c>
      <c r="H53" s="153">
        <f t="shared" si="9"/>
        <v>5</v>
      </c>
      <c r="I53" s="170"/>
    </row>
    <row r="54" s="132" customFormat="true" ht="15.95" customHeight="true" spans="1:9">
      <c r="A54" s="155" t="s">
        <v>1407</v>
      </c>
      <c r="B54" s="156">
        <f t="shared" si="0"/>
        <v>20</v>
      </c>
      <c r="C54" s="156">
        <f t="shared" si="1"/>
        <v>20</v>
      </c>
      <c r="D54" s="156">
        <v>20</v>
      </c>
      <c r="E54" s="163"/>
      <c r="F54" s="163"/>
      <c r="G54" s="156"/>
      <c r="H54" s="156"/>
      <c r="I54" s="171"/>
    </row>
    <row r="55" s="132" customFormat="true" ht="15.95" customHeight="true" spans="1:9">
      <c r="A55" s="155" t="s">
        <v>1408</v>
      </c>
      <c r="B55" s="156">
        <f t="shared" si="0"/>
        <v>10</v>
      </c>
      <c r="C55" s="156">
        <f t="shared" si="1"/>
        <v>10</v>
      </c>
      <c r="D55" s="156">
        <v>10</v>
      </c>
      <c r="E55" s="163"/>
      <c r="F55" s="163"/>
      <c r="G55" s="156"/>
      <c r="H55" s="156"/>
      <c r="I55" s="171"/>
    </row>
    <row r="56" s="132" customFormat="true" ht="15.95" customHeight="true" spans="1:9">
      <c r="A56" s="157" t="s">
        <v>1409</v>
      </c>
      <c r="B56" s="156">
        <f t="shared" si="0"/>
        <v>10</v>
      </c>
      <c r="C56" s="156">
        <f t="shared" si="1"/>
        <v>10</v>
      </c>
      <c r="D56" s="156">
        <v>10</v>
      </c>
      <c r="E56" s="163"/>
      <c r="F56" s="163"/>
      <c r="G56" s="156"/>
      <c r="H56" s="156"/>
      <c r="I56" s="171"/>
    </row>
    <row r="57" s="132" customFormat="true" ht="15.95" customHeight="true" spans="1:9">
      <c r="A57" s="157" t="s">
        <v>1410</v>
      </c>
      <c r="B57" s="156">
        <f t="shared" si="0"/>
        <v>15</v>
      </c>
      <c r="C57" s="156">
        <f t="shared" si="1"/>
        <v>10</v>
      </c>
      <c r="D57" s="156">
        <v>10</v>
      </c>
      <c r="E57" s="163"/>
      <c r="F57" s="163"/>
      <c r="G57" s="156"/>
      <c r="H57" s="156">
        <v>5</v>
      </c>
      <c r="I57" s="171"/>
    </row>
    <row r="58" s="132" customFormat="true" ht="15.95" customHeight="true" spans="1:9">
      <c r="A58" s="155" t="s">
        <v>1411</v>
      </c>
      <c r="B58" s="156">
        <f t="shared" si="0"/>
        <v>10</v>
      </c>
      <c r="C58" s="156">
        <f t="shared" si="1"/>
        <v>10</v>
      </c>
      <c r="D58" s="156">
        <v>10</v>
      </c>
      <c r="E58" s="163"/>
      <c r="F58" s="163"/>
      <c r="G58" s="156"/>
      <c r="H58" s="156"/>
      <c r="I58" s="171"/>
    </row>
    <row r="59" s="132" customFormat="true" ht="15.95" customHeight="true" spans="1:9">
      <c r="A59" s="154" t="s">
        <v>483</v>
      </c>
      <c r="B59" s="153">
        <f t="shared" si="0"/>
        <v>129</v>
      </c>
      <c r="C59" s="153">
        <f t="shared" si="1"/>
        <v>119</v>
      </c>
      <c r="D59" s="153">
        <f>SUM(D60:D69)</f>
        <v>119</v>
      </c>
      <c r="E59" s="153">
        <f t="shared" ref="E59:H59" si="10">SUM(E60:E69)</f>
        <v>0</v>
      </c>
      <c r="F59" s="153">
        <f t="shared" si="10"/>
        <v>0</v>
      </c>
      <c r="G59" s="153">
        <f t="shared" si="10"/>
        <v>0</v>
      </c>
      <c r="H59" s="153">
        <f t="shared" si="10"/>
        <v>10</v>
      </c>
      <c r="I59" s="170"/>
    </row>
    <row r="60" s="132" customFormat="true" ht="15.95" customHeight="true" spans="1:9">
      <c r="A60" s="155" t="s">
        <v>1412</v>
      </c>
      <c r="B60" s="156">
        <f t="shared" si="0"/>
        <v>21</v>
      </c>
      <c r="C60" s="156">
        <f t="shared" si="1"/>
        <v>21</v>
      </c>
      <c r="D60" s="156">
        <v>21</v>
      </c>
      <c r="E60" s="163"/>
      <c r="F60" s="163"/>
      <c r="G60" s="156"/>
      <c r="H60" s="156"/>
      <c r="I60" s="171"/>
    </row>
    <row r="61" s="132" customFormat="true" ht="15.95" customHeight="true" spans="1:9">
      <c r="A61" s="155" t="s">
        <v>1413</v>
      </c>
      <c r="B61" s="156">
        <f t="shared" si="0"/>
        <v>16</v>
      </c>
      <c r="C61" s="156">
        <f t="shared" si="1"/>
        <v>11</v>
      </c>
      <c r="D61" s="156">
        <v>11</v>
      </c>
      <c r="E61" s="163"/>
      <c r="F61" s="163"/>
      <c r="G61" s="156"/>
      <c r="H61" s="156">
        <v>5</v>
      </c>
      <c r="I61" s="171"/>
    </row>
    <row r="62" s="132" customFormat="true" ht="15.95" customHeight="true" spans="1:9">
      <c r="A62" s="155" t="s">
        <v>1414</v>
      </c>
      <c r="B62" s="156">
        <f t="shared" si="0"/>
        <v>11</v>
      </c>
      <c r="C62" s="156">
        <f t="shared" si="1"/>
        <v>11</v>
      </c>
      <c r="D62" s="156">
        <v>11</v>
      </c>
      <c r="E62" s="163"/>
      <c r="F62" s="163"/>
      <c r="G62" s="156"/>
      <c r="H62" s="156"/>
      <c r="I62" s="171"/>
    </row>
    <row r="63" s="132" customFormat="true" ht="15.95" customHeight="true" spans="1:9">
      <c r="A63" s="155" t="s">
        <v>1415</v>
      </c>
      <c r="B63" s="156">
        <f t="shared" si="0"/>
        <v>11</v>
      </c>
      <c r="C63" s="156">
        <f t="shared" si="1"/>
        <v>11</v>
      </c>
      <c r="D63" s="156">
        <v>11</v>
      </c>
      <c r="E63" s="163"/>
      <c r="F63" s="163"/>
      <c r="G63" s="156"/>
      <c r="H63" s="156"/>
      <c r="I63" s="171"/>
    </row>
    <row r="64" s="132" customFormat="true" ht="15.95" customHeight="true" spans="1:9">
      <c r="A64" s="155" t="s">
        <v>1416</v>
      </c>
      <c r="B64" s="156">
        <f t="shared" si="0"/>
        <v>16</v>
      </c>
      <c r="C64" s="156">
        <f t="shared" si="1"/>
        <v>11</v>
      </c>
      <c r="D64" s="156">
        <v>11</v>
      </c>
      <c r="E64" s="163"/>
      <c r="F64" s="163"/>
      <c r="G64" s="156"/>
      <c r="H64" s="156">
        <v>5</v>
      </c>
      <c r="I64" s="171"/>
    </row>
    <row r="65" s="132" customFormat="true" ht="15.95" customHeight="true" spans="1:9">
      <c r="A65" s="155" t="s">
        <v>1417</v>
      </c>
      <c r="B65" s="156">
        <f t="shared" si="0"/>
        <v>11</v>
      </c>
      <c r="C65" s="156">
        <f t="shared" si="1"/>
        <v>11</v>
      </c>
      <c r="D65" s="156">
        <v>11</v>
      </c>
      <c r="E65" s="163"/>
      <c r="F65" s="163"/>
      <c r="G65" s="156"/>
      <c r="H65" s="156"/>
      <c r="I65" s="171"/>
    </row>
    <row r="66" s="132" customFormat="true" ht="15.95" customHeight="true" spans="1:9">
      <c r="A66" s="155" t="s">
        <v>1418</v>
      </c>
      <c r="B66" s="156">
        <f t="shared" si="0"/>
        <v>10</v>
      </c>
      <c r="C66" s="156">
        <f t="shared" si="1"/>
        <v>10</v>
      </c>
      <c r="D66" s="156">
        <v>10</v>
      </c>
      <c r="E66" s="163"/>
      <c r="F66" s="163"/>
      <c r="G66" s="156"/>
      <c r="H66" s="156"/>
      <c r="I66" s="171"/>
    </row>
    <row r="67" s="132" customFormat="true" ht="15.95" customHeight="true" spans="1:9">
      <c r="A67" s="155" t="s">
        <v>1419</v>
      </c>
      <c r="B67" s="156">
        <f t="shared" si="0"/>
        <v>11</v>
      </c>
      <c r="C67" s="156">
        <f t="shared" si="1"/>
        <v>11</v>
      </c>
      <c r="D67" s="156">
        <v>11</v>
      </c>
      <c r="E67" s="163"/>
      <c r="F67" s="163"/>
      <c r="G67" s="156"/>
      <c r="H67" s="156"/>
      <c r="I67" s="171"/>
    </row>
    <row r="68" s="132" customFormat="true" ht="15.95" customHeight="true" spans="1:9">
      <c r="A68" s="155" t="s">
        <v>1420</v>
      </c>
      <c r="B68" s="156">
        <f t="shared" si="0"/>
        <v>11</v>
      </c>
      <c r="C68" s="156">
        <f t="shared" si="1"/>
        <v>11</v>
      </c>
      <c r="D68" s="156">
        <v>11</v>
      </c>
      <c r="E68" s="163"/>
      <c r="F68" s="163"/>
      <c r="G68" s="156"/>
      <c r="H68" s="156"/>
      <c r="I68" s="171"/>
    </row>
    <row r="69" s="132" customFormat="true" ht="15.95" customHeight="true" spans="1:9">
      <c r="A69" s="155" t="s">
        <v>1421</v>
      </c>
      <c r="B69" s="156">
        <f t="shared" si="0"/>
        <v>11</v>
      </c>
      <c r="C69" s="156">
        <f t="shared" si="1"/>
        <v>11</v>
      </c>
      <c r="D69" s="156">
        <v>11</v>
      </c>
      <c r="E69" s="163"/>
      <c r="F69" s="163"/>
      <c r="G69" s="156"/>
      <c r="H69" s="156"/>
      <c r="I69" s="171"/>
    </row>
    <row r="70" s="132" customFormat="true" ht="15.95" customHeight="true" spans="1:9">
      <c r="A70" s="154" t="s">
        <v>486</v>
      </c>
      <c r="B70" s="153">
        <f t="shared" ref="B70:B97" si="11">SUM(C70,G70,H70)</f>
        <v>212</v>
      </c>
      <c r="C70" s="153">
        <f t="shared" ref="C70:C97" si="12">SUM(D70:F70)</f>
        <v>62</v>
      </c>
      <c r="D70" s="153">
        <f>SUM(D71:D77)</f>
        <v>62</v>
      </c>
      <c r="E70" s="153">
        <f t="shared" ref="E70:H70" si="13">SUM(E71:E77)</f>
        <v>0</v>
      </c>
      <c r="F70" s="153">
        <f t="shared" si="13"/>
        <v>0</v>
      </c>
      <c r="G70" s="153">
        <f t="shared" si="13"/>
        <v>0</v>
      </c>
      <c r="H70" s="153">
        <f t="shared" si="13"/>
        <v>150</v>
      </c>
      <c r="I70" s="173"/>
    </row>
    <row r="71" s="132" customFormat="true" ht="15.95" customHeight="true" spans="1:9">
      <c r="A71" s="155" t="s">
        <v>1422</v>
      </c>
      <c r="B71" s="156">
        <f t="shared" si="11"/>
        <v>10</v>
      </c>
      <c r="C71" s="156">
        <f t="shared" si="12"/>
        <v>10</v>
      </c>
      <c r="D71" s="156">
        <v>10</v>
      </c>
      <c r="E71" s="163"/>
      <c r="F71" s="163"/>
      <c r="G71" s="156"/>
      <c r="H71" s="156"/>
      <c r="I71" s="171"/>
    </row>
    <row r="72" s="132" customFormat="true" ht="15.95" customHeight="true" spans="1:9">
      <c r="A72" s="155" t="s">
        <v>1423</v>
      </c>
      <c r="B72" s="156">
        <f t="shared" si="11"/>
        <v>10</v>
      </c>
      <c r="C72" s="156">
        <f t="shared" si="12"/>
        <v>10</v>
      </c>
      <c r="D72" s="156">
        <v>10</v>
      </c>
      <c r="E72" s="163"/>
      <c r="F72" s="163"/>
      <c r="G72" s="156"/>
      <c r="H72" s="156"/>
      <c r="I72" s="171"/>
    </row>
    <row r="73" s="132" customFormat="true" ht="15.95" customHeight="true" spans="1:9">
      <c r="A73" s="155" t="s">
        <v>1424</v>
      </c>
      <c r="B73" s="156">
        <f t="shared" si="11"/>
        <v>4</v>
      </c>
      <c r="C73" s="156">
        <f t="shared" si="12"/>
        <v>4</v>
      </c>
      <c r="D73" s="156">
        <v>4</v>
      </c>
      <c r="E73" s="163"/>
      <c r="F73" s="163"/>
      <c r="G73" s="156"/>
      <c r="H73" s="156"/>
      <c r="I73" s="171"/>
    </row>
    <row r="74" s="132" customFormat="true" ht="15.95" customHeight="true" spans="1:9">
      <c r="A74" s="155" t="s">
        <v>1425</v>
      </c>
      <c r="B74" s="156">
        <f t="shared" si="11"/>
        <v>10</v>
      </c>
      <c r="C74" s="156">
        <f t="shared" si="12"/>
        <v>10</v>
      </c>
      <c r="D74" s="156">
        <v>10</v>
      </c>
      <c r="E74" s="163"/>
      <c r="F74" s="163"/>
      <c r="G74" s="156"/>
      <c r="H74" s="156"/>
      <c r="I74" s="171"/>
    </row>
    <row r="75" s="132" customFormat="true" ht="15.95" customHeight="true" spans="1:9">
      <c r="A75" s="155" t="s">
        <v>1426</v>
      </c>
      <c r="B75" s="156">
        <f t="shared" si="11"/>
        <v>10</v>
      </c>
      <c r="C75" s="156">
        <f t="shared" si="12"/>
        <v>10</v>
      </c>
      <c r="D75" s="156">
        <v>10</v>
      </c>
      <c r="E75" s="163"/>
      <c r="F75" s="163"/>
      <c r="G75" s="156"/>
      <c r="H75" s="156"/>
      <c r="I75" s="117"/>
    </row>
    <row r="76" s="132" customFormat="true" ht="15.95" customHeight="true" spans="1:9">
      <c r="A76" s="155" t="s">
        <v>1427</v>
      </c>
      <c r="B76" s="156">
        <f t="shared" si="11"/>
        <v>158</v>
      </c>
      <c r="C76" s="156">
        <f t="shared" si="12"/>
        <v>8</v>
      </c>
      <c r="D76" s="156">
        <v>8</v>
      </c>
      <c r="E76" s="163"/>
      <c r="F76" s="163"/>
      <c r="G76" s="156"/>
      <c r="H76" s="156">
        <v>150</v>
      </c>
      <c r="I76" s="117"/>
    </row>
    <row r="77" s="133" customFormat="true" ht="15.95" customHeight="true" spans="1:9">
      <c r="A77" s="155" t="s">
        <v>1428</v>
      </c>
      <c r="B77" s="156">
        <f t="shared" si="11"/>
        <v>10</v>
      </c>
      <c r="C77" s="156">
        <f t="shared" si="12"/>
        <v>10</v>
      </c>
      <c r="D77" s="156">
        <v>10</v>
      </c>
      <c r="E77" s="163"/>
      <c r="F77" s="163"/>
      <c r="G77" s="156"/>
      <c r="H77" s="156"/>
      <c r="I77" s="117"/>
    </row>
    <row r="78" s="133" customFormat="true" ht="15.95" customHeight="true" spans="1:9">
      <c r="A78" s="154" t="s">
        <v>489</v>
      </c>
      <c r="B78" s="153">
        <f t="shared" si="11"/>
        <v>288</v>
      </c>
      <c r="C78" s="153">
        <f t="shared" si="12"/>
        <v>203</v>
      </c>
      <c r="D78" s="153">
        <f>SUM(D79:D85)</f>
        <v>143</v>
      </c>
      <c r="E78" s="153">
        <v>50</v>
      </c>
      <c r="F78" s="153">
        <v>10</v>
      </c>
      <c r="G78" s="153">
        <v>0</v>
      </c>
      <c r="H78" s="153">
        <v>85</v>
      </c>
      <c r="I78" s="173"/>
    </row>
    <row r="79" s="132" customFormat="true" ht="24" customHeight="true" spans="1:9">
      <c r="A79" s="155" t="s">
        <v>1429</v>
      </c>
      <c r="B79" s="156">
        <f t="shared" si="11"/>
        <v>146</v>
      </c>
      <c r="C79" s="156">
        <f t="shared" si="12"/>
        <v>126</v>
      </c>
      <c r="D79" s="156">
        <v>81</v>
      </c>
      <c r="E79" s="163">
        <v>40</v>
      </c>
      <c r="F79" s="163">
        <v>5</v>
      </c>
      <c r="G79" s="156"/>
      <c r="H79" s="156">
        <v>20</v>
      </c>
      <c r="I79" s="112" t="s">
        <v>1430</v>
      </c>
    </row>
    <row r="80" s="132" customFormat="true" ht="15.95" customHeight="true" spans="1:9">
      <c r="A80" s="155" t="s">
        <v>1431</v>
      </c>
      <c r="B80" s="156">
        <f t="shared" si="11"/>
        <v>60</v>
      </c>
      <c r="C80" s="156">
        <f t="shared" si="12"/>
        <v>10</v>
      </c>
      <c r="D80" s="156">
        <v>10</v>
      </c>
      <c r="E80" s="163"/>
      <c r="F80" s="163"/>
      <c r="G80" s="156"/>
      <c r="H80" s="156">
        <v>50</v>
      </c>
      <c r="I80" s="171"/>
    </row>
    <row r="81" s="132" customFormat="true" ht="15.95" customHeight="true" spans="1:9">
      <c r="A81" s="155" t="s">
        <v>1432</v>
      </c>
      <c r="B81" s="156">
        <f t="shared" si="11"/>
        <v>5</v>
      </c>
      <c r="C81" s="156">
        <f t="shared" si="12"/>
        <v>5</v>
      </c>
      <c r="D81" s="156">
        <v>5</v>
      </c>
      <c r="E81" s="163"/>
      <c r="F81" s="163"/>
      <c r="G81" s="156"/>
      <c r="H81" s="156"/>
      <c r="I81" s="171"/>
    </row>
    <row r="82" s="132" customFormat="true" ht="15.95" customHeight="true" spans="1:9">
      <c r="A82" s="155" t="s">
        <v>1433</v>
      </c>
      <c r="B82" s="156">
        <f t="shared" si="11"/>
        <v>21</v>
      </c>
      <c r="C82" s="156">
        <f t="shared" si="12"/>
        <v>21</v>
      </c>
      <c r="D82" s="156">
        <v>11</v>
      </c>
      <c r="E82" s="163">
        <v>10</v>
      </c>
      <c r="F82" s="163"/>
      <c r="G82" s="156"/>
      <c r="H82" s="156"/>
      <c r="I82" s="171"/>
    </row>
    <row r="83" s="132" customFormat="true" ht="15.95" customHeight="true" spans="1:9">
      <c r="A83" s="155" t="s">
        <v>1434</v>
      </c>
      <c r="B83" s="156">
        <f t="shared" si="11"/>
        <v>10</v>
      </c>
      <c r="C83" s="156">
        <f t="shared" si="12"/>
        <v>10</v>
      </c>
      <c r="D83" s="156">
        <v>10</v>
      </c>
      <c r="E83" s="163"/>
      <c r="F83" s="163"/>
      <c r="G83" s="156"/>
      <c r="H83" s="156"/>
      <c r="I83" s="171"/>
    </row>
    <row r="84" s="132" customFormat="true" ht="15.95" customHeight="true" spans="1:9">
      <c r="A84" s="155" t="s">
        <v>1435</v>
      </c>
      <c r="B84" s="156">
        <f t="shared" si="11"/>
        <v>25</v>
      </c>
      <c r="C84" s="156">
        <f t="shared" si="12"/>
        <v>10</v>
      </c>
      <c r="D84" s="156">
        <v>10</v>
      </c>
      <c r="E84" s="163"/>
      <c r="F84" s="163"/>
      <c r="G84" s="156"/>
      <c r="H84" s="156">
        <v>15</v>
      </c>
      <c r="I84" s="171"/>
    </row>
    <row r="85" s="132" customFormat="true" ht="15.95" customHeight="true" spans="1:9">
      <c r="A85" s="155" t="s">
        <v>1436</v>
      </c>
      <c r="B85" s="156">
        <f t="shared" si="11"/>
        <v>21</v>
      </c>
      <c r="C85" s="156">
        <f t="shared" si="12"/>
        <v>21</v>
      </c>
      <c r="D85" s="156">
        <v>16</v>
      </c>
      <c r="E85" s="163"/>
      <c r="F85" s="163">
        <v>5</v>
      </c>
      <c r="G85" s="156"/>
      <c r="H85" s="156"/>
      <c r="I85" s="117" t="s">
        <v>1437</v>
      </c>
    </row>
    <row r="86" s="132" customFormat="true" ht="15.95" customHeight="true" spans="1:9">
      <c r="A86" s="154" t="s">
        <v>491</v>
      </c>
      <c r="B86" s="153">
        <f t="shared" si="11"/>
        <v>199</v>
      </c>
      <c r="C86" s="153">
        <f t="shared" si="12"/>
        <v>154</v>
      </c>
      <c r="D86" s="153">
        <f>SUM(D87:D92)</f>
        <v>74</v>
      </c>
      <c r="E86" s="153">
        <f t="shared" ref="E86:H86" si="14">SUM(E87:E92)</f>
        <v>80</v>
      </c>
      <c r="F86" s="153">
        <f t="shared" si="14"/>
        <v>0</v>
      </c>
      <c r="G86" s="153">
        <f t="shared" si="14"/>
        <v>0</v>
      </c>
      <c r="H86" s="153">
        <f t="shared" si="14"/>
        <v>45</v>
      </c>
      <c r="I86" s="170"/>
    </row>
    <row r="87" s="132" customFormat="true" ht="15.95" customHeight="true" spans="1:9">
      <c r="A87" s="155" t="s">
        <v>1438</v>
      </c>
      <c r="B87" s="156">
        <f t="shared" si="11"/>
        <v>61</v>
      </c>
      <c r="C87" s="156">
        <f t="shared" si="12"/>
        <v>61</v>
      </c>
      <c r="D87" s="156">
        <v>21</v>
      </c>
      <c r="E87" s="163">
        <v>40</v>
      </c>
      <c r="F87" s="163"/>
      <c r="G87" s="156"/>
      <c r="H87" s="156"/>
      <c r="I87" s="175"/>
    </row>
    <row r="88" s="132" customFormat="true" ht="15.95" customHeight="true" spans="1:9">
      <c r="A88" s="155" t="s">
        <v>1439</v>
      </c>
      <c r="B88" s="156">
        <f t="shared" si="11"/>
        <v>10</v>
      </c>
      <c r="C88" s="156">
        <f t="shared" si="12"/>
        <v>10</v>
      </c>
      <c r="D88" s="156">
        <v>10</v>
      </c>
      <c r="E88" s="163"/>
      <c r="F88" s="163"/>
      <c r="G88" s="156"/>
      <c r="H88" s="156"/>
      <c r="I88" s="171"/>
    </row>
    <row r="89" s="132" customFormat="true" ht="15.75" customHeight="true" spans="1:9">
      <c r="A89" s="155" t="s">
        <v>1440</v>
      </c>
      <c r="B89" s="156">
        <f t="shared" si="11"/>
        <v>11</v>
      </c>
      <c r="C89" s="156">
        <f t="shared" si="12"/>
        <v>11</v>
      </c>
      <c r="D89" s="156">
        <v>11</v>
      </c>
      <c r="E89" s="163"/>
      <c r="F89" s="163"/>
      <c r="G89" s="156"/>
      <c r="H89" s="156"/>
      <c r="I89" s="171"/>
    </row>
    <row r="90" s="133" customFormat="true" ht="15.95" customHeight="true" spans="1:9">
      <c r="A90" s="155" t="s">
        <v>1441</v>
      </c>
      <c r="B90" s="156">
        <f t="shared" si="11"/>
        <v>71</v>
      </c>
      <c r="C90" s="156">
        <f t="shared" si="12"/>
        <v>31</v>
      </c>
      <c r="D90" s="156">
        <v>11</v>
      </c>
      <c r="E90" s="163">
        <v>20</v>
      </c>
      <c r="F90" s="163"/>
      <c r="G90" s="156"/>
      <c r="H90" s="156">
        <v>40</v>
      </c>
      <c r="I90" s="171"/>
    </row>
    <row r="91" s="132" customFormat="true" ht="15.95" customHeight="true" spans="1:9">
      <c r="A91" s="155" t="s">
        <v>1442</v>
      </c>
      <c r="B91" s="156">
        <f t="shared" si="11"/>
        <v>31</v>
      </c>
      <c r="C91" s="156">
        <f t="shared" si="12"/>
        <v>31</v>
      </c>
      <c r="D91" s="156">
        <v>11</v>
      </c>
      <c r="E91" s="163">
        <v>20</v>
      </c>
      <c r="F91" s="163"/>
      <c r="G91" s="156"/>
      <c r="H91" s="156"/>
      <c r="I91" s="171"/>
    </row>
    <row r="92" s="132" customFormat="true" ht="15.95" customHeight="true" spans="1:9">
      <c r="A92" s="155" t="s">
        <v>1443</v>
      </c>
      <c r="B92" s="156">
        <f t="shared" si="11"/>
        <v>15</v>
      </c>
      <c r="C92" s="156">
        <f t="shared" si="12"/>
        <v>10</v>
      </c>
      <c r="D92" s="156">
        <v>10</v>
      </c>
      <c r="E92" s="163"/>
      <c r="F92" s="163"/>
      <c r="G92" s="156"/>
      <c r="H92" s="156">
        <v>5</v>
      </c>
      <c r="I92" s="171"/>
    </row>
    <row r="93" s="133" customFormat="true" ht="15.95" customHeight="true" spans="1:9">
      <c r="A93" s="154" t="s">
        <v>495</v>
      </c>
      <c r="B93" s="153">
        <f t="shared" si="11"/>
        <v>51</v>
      </c>
      <c r="C93" s="153">
        <f t="shared" si="12"/>
        <v>51</v>
      </c>
      <c r="D93" s="153">
        <f>SUM(D94:D97)</f>
        <v>51</v>
      </c>
      <c r="E93" s="153">
        <v>0</v>
      </c>
      <c r="F93" s="153">
        <v>0</v>
      </c>
      <c r="G93" s="153">
        <v>0</v>
      </c>
      <c r="H93" s="153">
        <v>0</v>
      </c>
      <c r="I93" s="173"/>
    </row>
    <row r="94" s="132" customFormat="true" ht="15.95" customHeight="true" spans="1:9">
      <c r="A94" s="155" t="s">
        <v>1444</v>
      </c>
      <c r="B94" s="156">
        <f t="shared" si="11"/>
        <v>20</v>
      </c>
      <c r="C94" s="156">
        <f t="shared" si="12"/>
        <v>20</v>
      </c>
      <c r="D94" s="156">
        <v>20</v>
      </c>
      <c r="E94" s="163"/>
      <c r="F94" s="163"/>
      <c r="G94" s="156"/>
      <c r="H94" s="156"/>
      <c r="I94" s="117"/>
    </row>
    <row r="95" s="132" customFormat="true" ht="15.95" customHeight="true" spans="1:9">
      <c r="A95" s="155" t="s">
        <v>1445</v>
      </c>
      <c r="B95" s="156">
        <f t="shared" si="11"/>
        <v>10</v>
      </c>
      <c r="C95" s="156">
        <f t="shared" si="12"/>
        <v>10</v>
      </c>
      <c r="D95" s="156">
        <v>10</v>
      </c>
      <c r="E95" s="163"/>
      <c r="F95" s="163"/>
      <c r="G95" s="156"/>
      <c r="H95" s="156"/>
      <c r="I95" s="117"/>
    </row>
    <row r="96" s="132" customFormat="true" ht="15.95" customHeight="true" spans="1:9">
      <c r="A96" s="155" t="s">
        <v>1446</v>
      </c>
      <c r="B96" s="156">
        <f t="shared" si="11"/>
        <v>11</v>
      </c>
      <c r="C96" s="156">
        <f t="shared" si="12"/>
        <v>11</v>
      </c>
      <c r="D96" s="156">
        <v>11</v>
      </c>
      <c r="E96" s="163"/>
      <c r="F96" s="163"/>
      <c r="G96" s="156"/>
      <c r="H96" s="156"/>
      <c r="I96" s="117"/>
    </row>
    <row r="97" s="132" customFormat="true" ht="15.95" customHeight="true" spans="1:9">
      <c r="A97" s="155" t="s">
        <v>1447</v>
      </c>
      <c r="B97" s="156">
        <f t="shared" si="11"/>
        <v>10</v>
      </c>
      <c r="C97" s="156">
        <f t="shared" si="12"/>
        <v>10</v>
      </c>
      <c r="D97" s="156">
        <v>10</v>
      </c>
      <c r="E97" s="163"/>
      <c r="F97" s="163"/>
      <c r="G97" s="156"/>
      <c r="H97" s="156"/>
      <c r="I97" s="117"/>
    </row>
    <row r="98" s="134" customFormat="true" spans="1:9">
      <c r="A98" s="136"/>
      <c r="B98" s="174"/>
      <c r="C98" s="174"/>
      <c r="D98" s="136"/>
      <c r="E98" s="136"/>
      <c r="F98" s="136"/>
      <c r="G98" s="136"/>
      <c r="H98" s="136"/>
      <c r="I98" s="138"/>
    </row>
    <row r="99" s="134" customFormat="true" spans="1:9">
      <c r="A99" s="136"/>
      <c r="B99" s="137"/>
      <c r="C99" s="137"/>
      <c r="D99" s="136"/>
      <c r="E99" s="136"/>
      <c r="F99" s="136"/>
      <c r="G99" s="136"/>
      <c r="H99" s="136"/>
      <c r="I99" s="138"/>
    </row>
    <row r="100" s="134" customFormat="true" spans="1:9">
      <c r="A100" s="136"/>
      <c r="B100" s="137"/>
      <c r="C100" s="137"/>
      <c r="D100" s="136"/>
      <c r="E100" s="136"/>
      <c r="F100" s="136"/>
      <c r="G100" s="136"/>
      <c r="H100" s="136"/>
      <c r="I100" s="138"/>
    </row>
    <row r="101" s="134" customFormat="true" spans="1:9">
      <c r="A101" s="136"/>
      <c r="B101" s="137"/>
      <c r="C101" s="137"/>
      <c r="D101" s="136"/>
      <c r="E101" s="136"/>
      <c r="F101" s="136"/>
      <c r="G101" s="136"/>
      <c r="H101" s="136"/>
      <c r="I101" s="138"/>
    </row>
    <row r="102" s="134" customFormat="true" spans="1:9">
      <c r="A102" s="136"/>
      <c r="B102" s="137"/>
      <c r="C102" s="137"/>
      <c r="D102" s="136"/>
      <c r="E102" s="136"/>
      <c r="F102" s="136"/>
      <c r="G102" s="136"/>
      <c r="H102" s="136"/>
      <c r="I102" s="138"/>
    </row>
    <row r="103" s="135" customFormat="true" spans="1:9">
      <c r="A103" s="136"/>
      <c r="B103" s="137"/>
      <c r="C103" s="137"/>
      <c r="D103" s="136"/>
      <c r="E103" s="136"/>
      <c r="F103" s="136"/>
      <c r="G103" s="136"/>
      <c r="H103" s="136"/>
      <c r="I103" s="138"/>
    </row>
    <row r="105" s="135" customFormat="true" spans="1:9">
      <c r="A105" s="136"/>
      <c r="B105" s="137"/>
      <c r="C105" s="137"/>
      <c r="D105" s="136"/>
      <c r="E105" s="136"/>
      <c r="F105" s="136"/>
      <c r="G105" s="136"/>
      <c r="H105" s="136"/>
      <c r="I105" s="138"/>
    </row>
    <row r="116" s="135" customFormat="true" spans="1:9">
      <c r="A116" s="136"/>
      <c r="B116" s="137"/>
      <c r="C116" s="137"/>
      <c r="D116" s="136"/>
      <c r="E116" s="136"/>
      <c r="F116" s="136"/>
      <c r="G116" s="136"/>
      <c r="H116" s="136"/>
      <c r="I116" s="138"/>
    </row>
    <row r="128" s="135" customFormat="true" spans="1:9">
      <c r="A128" s="136"/>
      <c r="B128" s="137"/>
      <c r="C128" s="137"/>
      <c r="D128" s="136"/>
      <c r="E128" s="136"/>
      <c r="F128" s="136"/>
      <c r="G128" s="136"/>
      <c r="H128" s="136"/>
      <c r="I128" s="138"/>
    </row>
    <row r="134" s="135" customFormat="true" spans="1:9">
      <c r="A134" s="136"/>
      <c r="B134" s="137"/>
      <c r="C134" s="137"/>
      <c r="D134" s="136"/>
      <c r="E134" s="136"/>
      <c r="F134" s="136"/>
      <c r="G134" s="136"/>
      <c r="H134" s="136"/>
      <c r="I134" s="138"/>
    </row>
    <row r="145" s="135" customFormat="true" spans="1:9">
      <c r="A145" s="136"/>
      <c r="B145" s="137"/>
      <c r="C145" s="137"/>
      <c r="D145" s="136"/>
      <c r="E145" s="136"/>
      <c r="F145" s="136"/>
      <c r="G145" s="136"/>
      <c r="H145" s="136"/>
      <c r="I145" s="138"/>
    </row>
    <row r="151" s="135" customFormat="true" spans="1:9">
      <c r="A151" s="136"/>
      <c r="B151" s="137"/>
      <c r="C151" s="137"/>
      <c r="D151" s="136"/>
      <c r="E151" s="136"/>
      <c r="F151" s="136"/>
      <c r="G151" s="136"/>
      <c r="H151" s="136"/>
      <c r="I151" s="138"/>
    </row>
    <row r="156" s="135" customFormat="true" spans="1:9">
      <c r="A156" s="136"/>
      <c r="B156" s="137"/>
      <c r="C156" s="137"/>
      <c r="D156" s="136"/>
      <c r="E156" s="136"/>
      <c r="F156" s="136"/>
      <c r="G156" s="136"/>
      <c r="H156" s="136"/>
      <c r="I156" s="138"/>
    </row>
    <row r="159" s="135" customFormat="true" spans="1:9">
      <c r="A159" s="136"/>
      <c r="B159" s="137"/>
      <c r="C159" s="137"/>
      <c r="D159" s="136"/>
      <c r="E159" s="136"/>
      <c r="F159" s="136"/>
      <c r="G159" s="136"/>
      <c r="H159" s="136"/>
      <c r="I159" s="138"/>
    </row>
    <row r="166" s="135" customFormat="true" spans="1:9">
      <c r="A166" s="136"/>
      <c r="B166" s="137"/>
      <c r="C166" s="137"/>
      <c r="D166" s="136"/>
      <c r="E166" s="136"/>
      <c r="F166" s="136"/>
      <c r="G166" s="136"/>
      <c r="H166" s="136"/>
      <c r="I166" s="138"/>
    </row>
    <row r="172" s="135" customFormat="true" spans="1:9">
      <c r="A172" s="136"/>
      <c r="B172" s="137"/>
      <c r="C172" s="137"/>
      <c r="D172" s="136"/>
      <c r="E172" s="136"/>
      <c r="F172" s="136"/>
      <c r="G172" s="136"/>
      <c r="H172" s="136"/>
      <c r="I172" s="138"/>
    </row>
  </sheetData>
  <customSheetViews>
    <customSheetView guid="{40546AE0-6B6D-4AC1-BF36-7BDCA8DD176C}" hiddenColumns="true">
      <pane xSplit="1" ySplit="6" topLeftCell="B73" activePane="bottomRight" state="frozen"/>
      <selection activeCell="B89" sqref="B89:B91"/>
      <pageMargins left="0.708661417322835" right="0.708661417322835" top="0.748031496062992" bottom="0.748031496062992" header="0.31496062992126" footer="0.31496062992126"/>
      <printOptions horizontalCentered="true"/>
      <pageSetup paperSize="9" orientation="landscape"/>
      <headerFooter/>
    </customSheetView>
  </customSheetViews>
  <mergeCells count="7">
    <mergeCell ref="A2:I2"/>
    <mergeCell ref="C4:F4"/>
    <mergeCell ref="A4:A5"/>
    <mergeCell ref="B4:B5"/>
    <mergeCell ref="G4:G5"/>
    <mergeCell ref="H4:H5"/>
    <mergeCell ref="I4:I5"/>
  </mergeCells>
  <printOptions horizontalCentered="true"/>
  <pageMargins left="0.708661417322835" right="0.708661417322835" top="0.748031496062992" bottom="0.748031496062992" header="0.31496062992126" footer="0.31496062992126"/>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K22"/>
  <sheetViews>
    <sheetView view="pageBreakPreview" zoomScaleNormal="100" zoomScaleSheetLayoutView="100" workbookViewId="0">
      <selection activeCell="B6" sqref="B6"/>
    </sheetView>
  </sheetViews>
  <sheetFormatPr defaultColWidth="9.5" defaultRowHeight="14.25"/>
  <cols>
    <col min="1" max="1" width="23" style="96" customWidth="true"/>
    <col min="2" max="2" width="55.75" style="97" customWidth="true"/>
    <col min="3" max="3" width="9.25" style="96" customWidth="true"/>
    <col min="4" max="4" width="6.25" style="96" customWidth="true"/>
    <col min="5" max="5" width="22.25" style="96" customWidth="true"/>
    <col min="6" max="6" width="10.125" style="96" customWidth="true"/>
    <col min="7" max="7" width="6.875" style="96" customWidth="true"/>
    <col min="8" max="16384" width="9.5" style="96"/>
  </cols>
  <sheetData>
    <row r="1" s="93" customFormat="true" ht="17.25" customHeight="true" spans="1:10">
      <c r="A1" s="98" t="s">
        <v>1448</v>
      </c>
      <c r="B1" s="99"/>
      <c r="C1" s="100"/>
      <c r="D1" s="100"/>
      <c r="E1" s="100"/>
      <c r="F1" s="100"/>
      <c r="G1" s="100"/>
      <c r="H1" s="123"/>
      <c r="I1" s="123"/>
      <c r="J1" s="127"/>
    </row>
    <row r="2" s="94" customFormat="true" ht="53.1" customHeight="true" spans="1:10">
      <c r="A2" s="32" t="s">
        <v>1449</v>
      </c>
      <c r="B2" s="32"/>
      <c r="C2" s="32"/>
      <c r="D2" s="101"/>
      <c r="E2" s="101"/>
      <c r="F2" s="101"/>
      <c r="G2" s="101"/>
      <c r="H2" s="101"/>
      <c r="I2" s="101"/>
      <c r="J2" s="101"/>
    </row>
    <row r="3" s="95" customFormat="true" ht="18" customHeight="true" spans="2:9">
      <c r="B3" s="102" t="s">
        <v>1354</v>
      </c>
      <c r="C3" s="102"/>
      <c r="D3" s="103"/>
      <c r="E3" s="103"/>
      <c r="F3" s="103"/>
      <c r="G3" s="103"/>
      <c r="H3" s="124"/>
      <c r="I3" s="124"/>
    </row>
    <row r="4" ht="32.25" customHeight="true" spans="1:7">
      <c r="A4" s="104" t="s">
        <v>1450</v>
      </c>
      <c r="B4" s="105" t="s">
        <v>1451</v>
      </c>
      <c r="C4" s="105" t="s">
        <v>1452</v>
      </c>
      <c r="D4" s="106"/>
      <c r="E4" s="125"/>
      <c r="F4" s="125"/>
      <c r="G4" s="125"/>
    </row>
    <row r="5" ht="18" customHeight="true" spans="1:7">
      <c r="A5" s="107"/>
      <c r="B5" s="105" t="s">
        <v>1453</v>
      </c>
      <c r="C5" s="105">
        <f>C6+C9</f>
        <v>588</v>
      </c>
      <c r="D5" s="106"/>
      <c r="E5" s="125"/>
      <c r="F5" s="125"/>
      <c r="G5" s="125"/>
    </row>
    <row r="6" ht="20.1" customHeight="true" spans="1:7">
      <c r="A6" s="108" t="s">
        <v>1454</v>
      </c>
      <c r="B6" s="105" t="s">
        <v>1455</v>
      </c>
      <c r="C6" s="109">
        <f>SUM(C7:C8)</f>
        <v>17</v>
      </c>
      <c r="D6" s="110"/>
      <c r="E6" s="110"/>
      <c r="F6" s="110"/>
      <c r="G6" s="110"/>
    </row>
    <row r="7" ht="20.1" customHeight="true" spans="1:7">
      <c r="A7" s="111"/>
      <c r="B7" s="112" t="s">
        <v>1456</v>
      </c>
      <c r="C7" s="113">
        <v>6</v>
      </c>
      <c r="D7" s="110"/>
      <c r="E7" s="110"/>
      <c r="F7" s="110"/>
      <c r="G7" s="110"/>
    </row>
    <row r="8" ht="20.1" customHeight="true" spans="1:7">
      <c r="A8" s="111"/>
      <c r="B8" s="112" t="s">
        <v>1457</v>
      </c>
      <c r="C8" s="113">
        <v>11</v>
      </c>
      <c r="D8" s="110"/>
      <c r="E8" s="110"/>
      <c r="F8" s="110"/>
      <c r="G8" s="110"/>
    </row>
    <row r="9" ht="20.1" customHeight="true" spans="1:245">
      <c r="A9" s="109" t="s">
        <v>1458</v>
      </c>
      <c r="B9" s="114" t="s">
        <v>1459</v>
      </c>
      <c r="C9" s="114">
        <f>SUM(C10:C22)</f>
        <v>571</v>
      </c>
      <c r="D9" s="115"/>
      <c r="E9" s="115"/>
      <c r="F9" s="126"/>
      <c r="G9" s="115"/>
      <c r="H9" s="126"/>
      <c r="I9" s="115"/>
      <c r="J9" s="115"/>
      <c r="K9" s="126"/>
      <c r="L9" s="115"/>
      <c r="M9" s="115"/>
      <c r="N9" s="115"/>
      <c r="O9" s="115"/>
      <c r="P9" s="126"/>
      <c r="Q9" s="115"/>
      <c r="R9" s="115"/>
      <c r="S9" s="126"/>
      <c r="T9" s="115"/>
      <c r="U9" s="115"/>
      <c r="V9" s="126"/>
      <c r="W9" s="115"/>
      <c r="X9" s="115"/>
      <c r="Y9" s="126"/>
      <c r="Z9" s="115"/>
      <c r="AA9" s="115"/>
      <c r="AB9" s="126"/>
      <c r="AC9" s="115"/>
      <c r="AD9" s="115"/>
      <c r="AE9" s="126"/>
      <c r="AF9" s="115"/>
      <c r="AG9" s="115"/>
      <c r="AH9" s="126"/>
      <c r="AI9" s="115"/>
      <c r="AJ9" s="115"/>
      <c r="AK9" s="126"/>
      <c r="AL9" s="115"/>
      <c r="AM9" s="115"/>
      <c r="AN9" s="126"/>
      <c r="AO9" s="115"/>
      <c r="AP9" s="115"/>
      <c r="AQ9" s="126"/>
      <c r="AR9" s="115"/>
      <c r="AS9" s="115"/>
      <c r="AT9" s="126"/>
      <c r="AU9" s="115"/>
      <c r="AV9" s="115"/>
      <c r="AW9" s="126"/>
      <c r="AX9" s="115"/>
      <c r="AY9" s="115"/>
      <c r="AZ9" s="126"/>
      <c r="BA9" s="115"/>
      <c r="BB9" s="115"/>
      <c r="BC9" s="126"/>
      <c r="BD9" s="115"/>
      <c r="BE9" s="115"/>
      <c r="BF9" s="126"/>
      <c r="BG9" s="115"/>
      <c r="BH9" s="115"/>
      <c r="BI9" s="126"/>
      <c r="BJ9" s="115"/>
      <c r="BK9" s="115"/>
      <c r="BL9" s="126"/>
      <c r="BM9" s="115"/>
      <c r="BN9" s="115"/>
      <c r="BO9" s="126"/>
      <c r="BP9" s="115"/>
      <c r="BQ9" s="115"/>
      <c r="BR9" s="126"/>
      <c r="BS9" s="115"/>
      <c r="BT9" s="115"/>
      <c r="BU9" s="126"/>
      <c r="BV9" s="115"/>
      <c r="BW9" s="115"/>
      <c r="BX9" s="126"/>
      <c r="BY9" s="115"/>
      <c r="BZ9" s="115"/>
      <c r="CA9" s="126"/>
      <c r="CB9" s="115"/>
      <c r="CC9" s="115"/>
      <c r="CD9" s="126"/>
      <c r="CE9" s="115"/>
      <c r="CF9" s="115"/>
      <c r="CG9" s="126"/>
      <c r="CH9" s="115"/>
      <c r="CI9" s="115"/>
      <c r="CJ9" s="126"/>
      <c r="CK9" s="115"/>
      <c r="CL9" s="115"/>
      <c r="CM9" s="126"/>
      <c r="CN9" s="115"/>
      <c r="CO9" s="115"/>
      <c r="CP9" s="126"/>
      <c r="CQ9" s="115"/>
      <c r="CR9" s="115"/>
      <c r="CS9" s="126"/>
      <c r="CT9" s="115"/>
      <c r="CU9" s="115"/>
      <c r="CV9" s="126"/>
      <c r="CW9" s="115"/>
      <c r="CX9" s="115"/>
      <c r="CY9" s="126"/>
      <c r="CZ9" s="115"/>
      <c r="DA9" s="115"/>
      <c r="DB9" s="126"/>
      <c r="DC9" s="115"/>
      <c r="DD9" s="115"/>
      <c r="DE9" s="126"/>
      <c r="DF9" s="115"/>
      <c r="DG9" s="115"/>
      <c r="DH9" s="126"/>
      <c r="DI9" s="115"/>
      <c r="DJ9" s="115"/>
      <c r="DK9" s="126"/>
      <c r="DL9" s="115"/>
      <c r="DM9" s="115"/>
      <c r="DN9" s="126"/>
      <c r="DO9" s="115"/>
      <c r="DP9" s="115"/>
      <c r="DQ9" s="126"/>
      <c r="DR9" s="115"/>
      <c r="DS9" s="115"/>
      <c r="DT9" s="126"/>
      <c r="DU9" s="115"/>
      <c r="DV9" s="115"/>
      <c r="DW9" s="126"/>
      <c r="DX9" s="115"/>
      <c r="DY9" s="115"/>
      <c r="DZ9" s="126"/>
      <c r="EA9" s="115"/>
      <c r="EB9" s="115"/>
      <c r="EC9" s="126"/>
      <c r="ED9" s="115"/>
      <c r="EE9" s="115"/>
      <c r="EF9" s="126"/>
      <c r="EG9" s="115"/>
      <c r="EH9" s="115"/>
      <c r="EI9" s="126"/>
      <c r="EJ9" s="115"/>
      <c r="EK9" s="115"/>
      <c r="EL9" s="126"/>
      <c r="EM9" s="115"/>
      <c r="EN9" s="115"/>
      <c r="EO9" s="126"/>
      <c r="EP9" s="115"/>
      <c r="EQ9" s="115"/>
      <c r="ER9" s="126"/>
      <c r="ES9" s="115"/>
      <c r="ET9" s="115"/>
      <c r="EU9" s="126"/>
      <c r="EV9" s="115"/>
      <c r="EW9" s="115"/>
      <c r="EX9" s="126"/>
      <c r="EY9" s="115"/>
      <c r="EZ9" s="115"/>
      <c r="FA9" s="126"/>
      <c r="FB9" s="115"/>
      <c r="FC9" s="115"/>
      <c r="FD9" s="126"/>
      <c r="FE9" s="115"/>
      <c r="FF9" s="115"/>
      <c r="FG9" s="126"/>
      <c r="FH9" s="115"/>
      <c r="FI9" s="115"/>
      <c r="FJ9" s="126"/>
      <c r="FK9" s="115"/>
      <c r="FL9" s="115"/>
      <c r="FM9" s="126"/>
      <c r="FN9" s="115"/>
      <c r="FO9" s="115"/>
      <c r="FP9" s="126"/>
      <c r="FQ9" s="115"/>
      <c r="FR9" s="115"/>
      <c r="FS9" s="126"/>
      <c r="FT9" s="115"/>
      <c r="FU9" s="115"/>
      <c r="FV9" s="126"/>
      <c r="FW9" s="115"/>
      <c r="FX9" s="115"/>
      <c r="FY9" s="126"/>
      <c r="FZ9" s="115"/>
      <c r="GA9" s="115"/>
      <c r="GB9" s="126"/>
      <c r="GC9" s="115"/>
      <c r="GD9" s="115"/>
      <c r="GE9" s="126"/>
      <c r="GF9" s="115"/>
      <c r="GG9" s="115"/>
      <c r="GH9" s="126"/>
      <c r="GI9" s="115"/>
      <c r="GJ9" s="115"/>
      <c r="GK9" s="126"/>
      <c r="GL9" s="115"/>
      <c r="GM9" s="115"/>
      <c r="GN9" s="126"/>
      <c r="GO9" s="115"/>
      <c r="GP9" s="115"/>
      <c r="GQ9" s="126"/>
      <c r="GR9" s="115"/>
      <c r="GS9" s="115"/>
      <c r="GT9" s="126"/>
      <c r="GU9" s="115"/>
      <c r="GV9" s="115"/>
      <c r="GW9" s="126"/>
      <c r="GX9" s="115"/>
      <c r="GY9" s="115"/>
      <c r="GZ9" s="126"/>
      <c r="HA9" s="115"/>
      <c r="HB9" s="115"/>
      <c r="HC9" s="126"/>
      <c r="HD9" s="115"/>
      <c r="HE9" s="115"/>
      <c r="HF9" s="126"/>
      <c r="HG9" s="115"/>
      <c r="HH9" s="115"/>
      <c r="HI9" s="126"/>
      <c r="HJ9" s="115"/>
      <c r="HK9" s="115"/>
      <c r="HL9" s="126"/>
      <c r="HM9" s="115"/>
      <c r="HN9" s="115"/>
      <c r="HO9" s="126"/>
      <c r="HP9" s="115"/>
      <c r="HQ9" s="115"/>
      <c r="HR9" s="126"/>
      <c r="HS9" s="115"/>
      <c r="HT9" s="115"/>
      <c r="HU9" s="126"/>
      <c r="HV9" s="115"/>
      <c r="HW9" s="115"/>
      <c r="HX9" s="126"/>
      <c r="HY9" s="115"/>
      <c r="HZ9" s="115"/>
      <c r="IA9" s="126"/>
      <c r="IB9" s="115"/>
      <c r="IC9" s="115"/>
      <c r="ID9" s="126"/>
      <c r="IE9" s="115"/>
      <c r="IF9" s="115"/>
      <c r="IG9" s="126"/>
      <c r="IH9" s="115"/>
      <c r="II9" s="115"/>
      <c r="IJ9" s="126"/>
      <c r="IK9" s="115"/>
    </row>
    <row r="10" ht="20.1" customHeight="true" spans="1:3">
      <c r="A10" s="116" t="s">
        <v>1460</v>
      </c>
      <c r="B10" s="117" t="s">
        <v>1461</v>
      </c>
      <c r="C10" s="118">
        <v>13</v>
      </c>
    </row>
    <row r="11" ht="20.1" customHeight="true" spans="1:3">
      <c r="A11" s="61" t="s">
        <v>1462</v>
      </c>
      <c r="B11" s="119" t="s">
        <v>1463</v>
      </c>
      <c r="C11" s="120">
        <v>10</v>
      </c>
    </row>
    <row r="12" ht="20.1" customHeight="true" spans="1:3">
      <c r="A12" s="61" t="s">
        <v>1464</v>
      </c>
      <c r="B12" s="119" t="s">
        <v>1463</v>
      </c>
      <c r="C12" s="120">
        <v>10</v>
      </c>
    </row>
    <row r="13" ht="20.1" customHeight="true" spans="1:3">
      <c r="A13" s="121" t="s">
        <v>1465</v>
      </c>
      <c r="B13" s="112" t="s">
        <v>1461</v>
      </c>
      <c r="C13" s="120">
        <v>33</v>
      </c>
    </row>
    <row r="14" ht="20.1" customHeight="true" spans="1:3">
      <c r="A14" s="61" t="s">
        <v>1466</v>
      </c>
      <c r="B14" s="112" t="s">
        <v>1461</v>
      </c>
      <c r="C14" s="120">
        <v>10</v>
      </c>
    </row>
    <row r="15" ht="20.1" customHeight="true" spans="1:3">
      <c r="A15" s="61" t="s">
        <v>1467</v>
      </c>
      <c r="B15" s="112" t="s">
        <v>1461</v>
      </c>
      <c r="C15" s="120">
        <v>15</v>
      </c>
    </row>
    <row r="16" ht="20.1" customHeight="true" spans="1:3">
      <c r="A16" s="121" t="s">
        <v>1468</v>
      </c>
      <c r="B16" s="117" t="s">
        <v>1469</v>
      </c>
      <c r="C16" s="120">
        <v>200</v>
      </c>
    </row>
    <row r="17" ht="20.1" customHeight="true" spans="1:3">
      <c r="A17" s="61" t="s">
        <v>1470</v>
      </c>
      <c r="B17" s="112" t="s">
        <v>1461</v>
      </c>
      <c r="C17" s="120">
        <v>10</v>
      </c>
    </row>
    <row r="18" ht="20.1" customHeight="true" spans="1:3">
      <c r="A18" s="122" t="s">
        <v>1471</v>
      </c>
      <c r="B18" s="112" t="s">
        <v>1472</v>
      </c>
      <c r="C18" s="120">
        <v>50</v>
      </c>
    </row>
    <row r="19" ht="20.1" customHeight="true" spans="1:3">
      <c r="A19" s="122"/>
      <c r="B19" s="112" t="s">
        <v>1473</v>
      </c>
      <c r="C19" s="120">
        <v>50</v>
      </c>
    </row>
    <row r="20" ht="20.1" customHeight="true" spans="1:3">
      <c r="A20" s="122"/>
      <c r="B20" s="112" t="s">
        <v>1474</v>
      </c>
      <c r="C20" s="120">
        <v>20</v>
      </c>
    </row>
    <row r="21" ht="20.1" customHeight="true" spans="1:3">
      <c r="A21" s="122"/>
      <c r="B21" s="112" t="s">
        <v>1475</v>
      </c>
      <c r="C21" s="120">
        <v>120</v>
      </c>
    </row>
    <row r="22" ht="33.75" customHeight="true" spans="1:3">
      <c r="A22" s="122"/>
      <c r="B22" s="112" t="s">
        <v>1476</v>
      </c>
      <c r="C22" s="120">
        <v>30</v>
      </c>
    </row>
  </sheetData>
  <customSheetViews>
    <customSheetView guid="{40546AE0-6B6D-4AC1-BF36-7BDCA8DD176C}">
      <selection activeCell="B12" sqref="B12"/>
      <pageMargins left="0.748031496062992" right="0.748031496062992" top="0.984251968503937" bottom="0.984251968503937" header="0.511811023622047" footer="0.511811023622047"/>
      <printOptions horizontalCentered="true"/>
      <pageSetup paperSize="9" orientation="portrait"/>
      <headerFooter/>
    </customSheetView>
  </customSheetViews>
  <mergeCells count="6">
    <mergeCell ref="A2:C2"/>
    <mergeCell ref="B3:C3"/>
    <mergeCell ref="E4:G4"/>
    <mergeCell ref="A4:A5"/>
    <mergeCell ref="A6:A8"/>
    <mergeCell ref="A18:A22"/>
  </mergeCells>
  <printOptions horizontalCentered="true"/>
  <pageMargins left="0.748031496062992" right="0.748031496062992" top="0.984251968503937" bottom="0.984251968503937" header="0.511811023622047" footer="0.511811023622047"/>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5"/>
  <sheetViews>
    <sheetView showZeros="0" view="pageBreakPreview" zoomScaleNormal="110" zoomScaleSheetLayoutView="100" topLeftCell="A133" workbookViewId="0">
      <selection activeCell="C151" sqref="C151"/>
    </sheetView>
  </sheetViews>
  <sheetFormatPr defaultColWidth="8.75" defaultRowHeight="14.25"/>
  <cols>
    <col min="1" max="1" width="6.625" style="24" customWidth="true"/>
    <col min="2" max="2" width="11" style="25" customWidth="true"/>
    <col min="3" max="3" width="37.5" style="26" customWidth="true"/>
    <col min="4" max="4" width="9.375" style="27" customWidth="true"/>
    <col min="5" max="5" width="7" style="28" customWidth="true"/>
    <col min="6" max="6" width="9.375" style="28" customWidth="true"/>
    <col min="7" max="7" width="7" style="28" customWidth="true"/>
    <col min="8" max="247" width="9" style="28"/>
    <col min="248" max="16384" width="8.75" style="28"/>
  </cols>
  <sheetData>
    <row r="1" ht="13.5" spans="1:9">
      <c r="A1" s="29" t="s">
        <v>1477</v>
      </c>
      <c r="B1" s="29"/>
      <c r="C1" s="30"/>
      <c r="D1" s="31"/>
      <c r="E1" s="31"/>
      <c r="F1" s="31"/>
      <c r="G1" s="31"/>
      <c r="H1" s="31"/>
      <c r="I1" s="31"/>
    </row>
    <row r="2" ht="41.25" customHeight="true" spans="1:9">
      <c r="A2" s="32" t="s">
        <v>1478</v>
      </c>
      <c r="B2" s="32"/>
      <c r="C2" s="32"/>
      <c r="D2" s="32"/>
      <c r="E2" s="32"/>
      <c r="F2" s="32"/>
      <c r="G2" s="32"/>
      <c r="H2" s="65"/>
      <c r="I2" s="65"/>
    </row>
    <row r="3" ht="20.25" customHeight="true" spans="1:9">
      <c r="A3"/>
      <c r="B3" s="31"/>
      <c r="C3" s="30"/>
      <c r="D3" s="33"/>
      <c r="E3" s="31"/>
      <c r="F3" s="66" t="s">
        <v>956</v>
      </c>
      <c r="G3" s="66"/>
      <c r="H3" s="31"/>
      <c r="I3" s="31"/>
    </row>
    <row r="4" ht="47.25" customHeight="true" spans="1:7">
      <c r="A4" s="34" t="s">
        <v>407</v>
      </c>
      <c r="B4" s="35" t="s">
        <v>527</v>
      </c>
      <c r="C4" s="34" t="s">
        <v>528</v>
      </c>
      <c r="D4" s="36" t="s">
        <v>1479</v>
      </c>
      <c r="E4" s="36" t="s">
        <v>1480</v>
      </c>
      <c r="F4" s="36" t="s">
        <v>1481</v>
      </c>
      <c r="G4" s="37" t="s">
        <v>4</v>
      </c>
    </row>
    <row r="5" s="22" customFormat="true" ht="15.75" spans="1:7">
      <c r="A5" s="37"/>
      <c r="B5" s="37" t="s">
        <v>188</v>
      </c>
      <c r="C5" s="38"/>
      <c r="D5" s="37">
        <f>SUM(D6,D117)</f>
        <v>4045</v>
      </c>
      <c r="E5" s="37">
        <f>SUM(E6,E117)</f>
        <v>1615</v>
      </c>
      <c r="F5" s="37">
        <f>SUM(F6,F117)</f>
        <v>857</v>
      </c>
      <c r="G5" s="37">
        <f t="shared" ref="G5:G52" si="0">SUM(D5:F5)</f>
        <v>6517</v>
      </c>
    </row>
    <row r="6" s="22" customFormat="true" ht="15.75" spans="1:7">
      <c r="A6" s="37" t="s">
        <v>816</v>
      </c>
      <c r="B6" s="37" t="s">
        <v>17</v>
      </c>
      <c r="C6" s="38"/>
      <c r="D6" s="37">
        <f>SUM(D7,D17,D21,D32,D35,D39,D48,D57,D72,D81,D93,D101,D106)</f>
        <v>2301</v>
      </c>
      <c r="E6" s="37">
        <f>SUM(E7,E17,E21,E32,E35,E39,E48,E57,E72,E81,E93,E101,E106)</f>
        <v>1615</v>
      </c>
      <c r="F6" s="37">
        <f>SUM(F7,F17,F21,F32,F35,F39,F48,F57,F72,F81,F93,F101,F106)</f>
        <v>141</v>
      </c>
      <c r="G6" s="37">
        <f t="shared" si="0"/>
        <v>4057</v>
      </c>
    </row>
    <row r="7" s="22" customFormat="true" spans="1:7">
      <c r="A7" s="39" t="s">
        <v>1482</v>
      </c>
      <c r="B7" s="39" t="s">
        <v>461</v>
      </c>
      <c r="C7" s="40"/>
      <c r="D7" s="41">
        <f>SUM(D8:D16)</f>
        <v>359</v>
      </c>
      <c r="E7" s="41">
        <f>SUM(E8:E16)</f>
        <v>0</v>
      </c>
      <c r="F7" s="41">
        <f>SUM(F8:F16)</f>
        <v>18</v>
      </c>
      <c r="G7" s="41">
        <f t="shared" si="0"/>
        <v>377</v>
      </c>
    </row>
    <row r="8" ht="13.5" spans="1:7">
      <c r="A8" s="41">
        <v>1</v>
      </c>
      <c r="B8" s="42" t="s">
        <v>1483</v>
      </c>
      <c r="C8" s="43" t="s">
        <v>1484</v>
      </c>
      <c r="D8" s="44">
        <v>150</v>
      </c>
      <c r="E8" s="41"/>
      <c r="F8" s="41"/>
      <c r="G8" s="45">
        <f t="shared" si="0"/>
        <v>150</v>
      </c>
    </row>
    <row r="9" ht="13.5" spans="1:7">
      <c r="A9" s="45">
        <v>2</v>
      </c>
      <c r="B9" s="42" t="s">
        <v>1483</v>
      </c>
      <c r="C9" s="43" t="s">
        <v>1485</v>
      </c>
      <c r="D9" s="44">
        <v>20</v>
      </c>
      <c r="E9" s="45"/>
      <c r="F9" s="45"/>
      <c r="G9" s="45">
        <f t="shared" si="0"/>
        <v>20</v>
      </c>
    </row>
    <row r="10" ht="13.5" spans="1:7">
      <c r="A10" s="45">
        <v>3</v>
      </c>
      <c r="B10" s="46" t="s">
        <v>1483</v>
      </c>
      <c r="C10" s="47" t="s">
        <v>1486</v>
      </c>
      <c r="D10" s="45"/>
      <c r="E10" s="45"/>
      <c r="F10" s="52">
        <v>13</v>
      </c>
      <c r="G10" s="45">
        <f t="shared" si="0"/>
        <v>13</v>
      </c>
    </row>
    <row r="11" ht="13.5" spans="1:7">
      <c r="A11" s="41">
        <v>4</v>
      </c>
      <c r="B11" s="42" t="s">
        <v>1487</v>
      </c>
      <c r="C11" s="43" t="s">
        <v>1488</v>
      </c>
      <c r="D11" s="44">
        <v>150</v>
      </c>
      <c r="E11" s="41"/>
      <c r="F11" s="41"/>
      <c r="G11" s="45">
        <f t="shared" si="0"/>
        <v>150</v>
      </c>
    </row>
    <row r="12" ht="13.5" spans="1:7">
      <c r="A12" s="45">
        <v>5</v>
      </c>
      <c r="B12" s="46" t="s">
        <v>1489</v>
      </c>
      <c r="C12" s="47" t="s">
        <v>1490</v>
      </c>
      <c r="D12" s="45">
        <v>19</v>
      </c>
      <c r="E12" s="45"/>
      <c r="F12" s="52"/>
      <c r="G12" s="45">
        <f t="shared" si="0"/>
        <v>19</v>
      </c>
    </row>
    <row r="13" ht="13.5" spans="1:7">
      <c r="A13" s="45">
        <v>6</v>
      </c>
      <c r="B13" s="46" t="s">
        <v>463</v>
      </c>
      <c r="C13" s="47" t="s">
        <v>1486</v>
      </c>
      <c r="D13" s="45"/>
      <c r="E13" s="45"/>
      <c r="F13" s="52">
        <v>2</v>
      </c>
      <c r="G13" s="45">
        <f t="shared" si="0"/>
        <v>2</v>
      </c>
    </row>
    <row r="14" ht="13.5" spans="1:7">
      <c r="A14" s="41">
        <v>7</v>
      </c>
      <c r="B14" s="46" t="s">
        <v>463</v>
      </c>
      <c r="C14" s="47" t="s">
        <v>1491</v>
      </c>
      <c r="D14" s="45">
        <v>20</v>
      </c>
      <c r="E14" s="45"/>
      <c r="F14" s="62"/>
      <c r="G14" s="45">
        <f t="shared" si="0"/>
        <v>20</v>
      </c>
    </row>
    <row r="15" s="22" customFormat="true" spans="1:7">
      <c r="A15" s="45">
        <v>8</v>
      </c>
      <c r="B15" s="46" t="s">
        <v>1492</v>
      </c>
      <c r="C15" s="47" t="s">
        <v>1493</v>
      </c>
      <c r="D15" s="45"/>
      <c r="E15" s="45"/>
      <c r="F15" s="52">
        <v>2</v>
      </c>
      <c r="G15" s="45">
        <f t="shared" si="0"/>
        <v>2</v>
      </c>
    </row>
    <row r="16" ht="13.5" spans="1:7">
      <c r="A16" s="45">
        <v>9</v>
      </c>
      <c r="B16" s="46" t="s">
        <v>1494</v>
      </c>
      <c r="C16" s="47" t="s">
        <v>1493</v>
      </c>
      <c r="D16" s="45"/>
      <c r="E16" s="45"/>
      <c r="F16" s="52">
        <v>1</v>
      </c>
      <c r="G16" s="45">
        <f t="shared" si="0"/>
        <v>1</v>
      </c>
    </row>
    <row r="17" ht="13.5" spans="1:7">
      <c r="A17" s="39" t="s">
        <v>836</v>
      </c>
      <c r="B17" s="39" t="s">
        <v>464</v>
      </c>
      <c r="C17" s="48"/>
      <c r="D17" s="49">
        <f>SUM(D18:D20)</f>
        <v>25</v>
      </c>
      <c r="E17" s="49">
        <f>SUM(E18:E20)</f>
        <v>0</v>
      </c>
      <c r="F17" s="49">
        <f>SUM(F18:F20)</f>
        <v>4</v>
      </c>
      <c r="G17" s="41">
        <f t="shared" si="0"/>
        <v>29</v>
      </c>
    </row>
    <row r="18" s="22" customFormat="true" spans="1:7">
      <c r="A18" s="45">
        <v>1</v>
      </c>
      <c r="B18" s="42" t="s">
        <v>466</v>
      </c>
      <c r="C18" s="50" t="s">
        <v>1486</v>
      </c>
      <c r="D18" s="51"/>
      <c r="E18" s="45"/>
      <c r="F18" s="45">
        <v>4</v>
      </c>
      <c r="G18" s="45">
        <f t="shared" si="0"/>
        <v>4</v>
      </c>
    </row>
    <row r="19" ht="13.5" spans="1:7">
      <c r="A19" s="41">
        <v>2</v>
      </c>
      <c r="B19" s="42" t="s">
        <v>1495</v>
      </c>
      <c r="C19" s="43" t="s">
        <v>1496</v>
      </c>
      <c r="D19" s="45">
        <v>10</v>
      </c>
      <c r="E19" s="41"/>
      <c r="F19" s="41"/>
      <c r="G19" s="45">
        <f t="shared" si="0"/>
        <v>10</v>
      </c>
    </row>
    <row r="20" ht="13.5" spans="1:7">
      <c r="A20" s="45">
        <v>3</v>
      </c>
      <c r="B20" s="42" t="s">
        <v>1495</v>
      </c>
      <c r="C20" s="43" t="s">
        <v>1497</v>
      </c>
      <c r="D20" s="44">
        <v>15</v>
      </c>
      <c r="E20" s="45"/>
      <c r="F20" s="45"/>
      <c r="G20" s="45">
        <f t="shared" si="0"/>
        <v>15</v>
      </c>
    </row>
    <row r="21" ht="13.5" spans="1:7">
      <c r="A21" s="39" t="s">
        <v>857</v>
      </c>
      <c r="B21" s="39" t="s">
        <v>467</v>
      </c>
      <c r="C21" s="48"/>
      <c r="D21" s="41">
        <f>SUM(D22:D31)</f>
        <v>160</v>
      </c>
      <c r="E21" s="41">
        <f>SUM(E22:E31)</f>
        <v>1170</v>
      </c>
      <c r="F21" s="41">
        <f>SUM(F22:F31)</f>
        <v>19</v>
      </c>
      <c r="G21" s="41">
        <f t="shared" si="0"/>
        <v>1349</v>
      </c>
    </row>
    <row r="22" ht="13.5" spans="1:7">
      <c r="A22" s="45">
        <v>1</v>
      </c>
      <c r="B22" s="42" t="s">
        <v>1483</v>
      </c>
      <c r="C22" s="50" t="s">
        <v>1498</v>
      </c>
      <c r="D22" s="45"/>
      <c r="E22" s="45"/>
      <c r="F22" s="45">
        <v>4</v>
      </c>
      <c r="G22" s="45">
        <f t="shared" si="0"/>
        <v>4</v>
      </c>
    </row>
    <row r="23" ht="13.5" spans="1:7">
      <c r="A23" s="45">
        <v>2</v>
      </c>
      <c r="B23" s="46" t="s">
        <v>1499</v>
      </c>
      <c r="C23" s="47" t="s">
        <v>1486</v>
      </c>
      <c r="D23" s="52"/>
      <c r="E23" s="45"/>
      <c r="F23" s="45">
        <v>4</v>
      </c>
      <c r="G23" s="45">
        <f t="shared" si="0"/>
        <v>4</v>
      </c>
    </row>
    <row r="24" ht="13.5" spans="1:7">
      <c r="A24" s="45">
        <v>3</v>
      </c>
      <c r="B24" s="46" t="s">
        <v>1500</v>
      </c>
      <c r="C24" s="47" t="s">
        <v>1486</v>
      </c>
      <c r="D24" s="52"/>
      <c r="E24" s="45"/>
      <c r="F24" s="45">
        <v>2</v>
      </c>
      <c r="G24" s="45">
        <f t="shared" si="0"/>
        <v>2</v>
      </c>
    </row>
    <row r="25" ht="13.5" spans="1:7">
      <c r="A25" s="45">
        <v>4</v>
      </c>
      <c r="B25" s="46" t="s">
        <v>1501</v>
      </c>
      <c r="C25" s="50" t="s">
        <v>1502</v>
      </c>
      <c r="D25" s="45">
        <v>10</v>
      </c>
      <c r="E25" s="41"/>
      <c r="F25" s="41"/>
      <c r="G25" s="45">
        <f t="shared" si="0"/>
        <v>10</v>
      </c>
    </row>
    <row r="26" ht="13.5" spans="1:7">
      <c r="A26" s="45">
        <v>5</v>
      </c>
      <c r="B26" s="46" t="s">
        <v>1501</v>
      </c>
      <c r="C26" s="47" t="s">
        <v>1486</v>
      </c>
      <c r="D26" s="52"/>
      <c r="E26" s="45"/>
      <c r="F26" s="45">
        <v>2</v>
      </c>
      <c r="G26" s="45">
        <f t="shared" si="0"/>
        <v>2</v>
      </c>
    </row>
    <row r="27" ht="13.5" spans="1:7">
      <c r="A27" s="45">
        <v>6</v>
      </c>
      <c r="B27" s="53" t="s">
        <v>468</v>
      </c>
      <c r="C27" s="54" t="s">
        <v>1503</v>
      </c>
      <c r="D27" s="45"/>
      <c r="E27" s="45">
        <v>724</v>
      </c>
      <c r="F27" s="45"/>
      <c r="G27" s="45">
        <f t="shared" si="0"/>
        <v>724</v>
      </c>
    </row>
    <row r="28" ht="13.5" spans="1:7">
      <c r="A28" s="45">
        <v>7</v>
      </c>
      <c r="B28" s="46" t="s">
        <v>468</v>
      </c>
      <c r="C28" s="50" t="s">
        <v>1486</v>
      </c>
      <c r="D28" s="45"/>
      <c r="E28" s="45"/>
      <c r="F28" s="45">
        <v>2</v>
      </c>
      <c r="G28" s="45">
        <f t="shared" si="0"/>
        <v>2</v>
      </c>
    </row>
    <row r="29" ht="13.5" spans="1:7">
      <c r="A29" s="45">
        <v>8</v>
      </c>
      <c r="B29" s="53" t="s">
        <v>1504</v>
      </c>
      <c r="C29" s="43" t="s">
        <v>1505</v>
      </c>
      <c r="D29" s="45">
        <v>150</v>
      </c>
      <c r="E29" s="45"/>
      <c r="F29" s="45"/>
      <c r="G29" s="45">
        <f t="shared" si="0"/>
        <v>150</v>
      </c>
    </row>
    <row r="30" ht="13.5" spans="1:7">
      <c r="A30" s="45">
        <v>9</v>
      </c>
      <c r="B30" s="53" t="s">
        <v>1504</v>
      </c>
      <c r="C30" s="54" t="s">
        <v>1503</v>
      </c>
      <c r="D30" s="45"/>
      <c r="E30" s="45">
        <v>446</v>
      </c>
      <c r="F30" s="45"/>
      <c r="G30" s="45">
        <f t="shared" si="0"/>
        <v>446</v>
      </c>
    </row>
    <row r="31" s="22" customFormat="true" spans="1:7">
      <c r="A31" s="45">
        <v>10</v>
      </c>
      <c r="B31" s="46" t="s">
        <v>1504</v>
      </c>
      <c r="C31" s="50" t="s">
        <v>1486</v>
      </c>
      <c r="D31" s="45"/>
      <c r="E31" s="45"/>
      <c r="F31" s="45">
        <v>5</v>
      </c>
      <c r="G31" s="45">
        <f t="shared" si="0"/>
        <v>5</v>
      </c>
    </row>
    <row r="32" ht="13.5" spans="1:7">
      <c r="A32" s="39" t="s">
        <v>870</v>
      </c>
      <c r="B32" s="39" t="s">
        <v>469</v>
      </c>
      <c r="C32" s="48"/>
      <c r="D32" s="41"/>
      <c r="E32" s="41"/>
      <c r="F32" s="41">
        <f>SUM(F33:F34)</f>
        <v>2</v>
      </c>
      <c r="G32" s="41">
        <f t="shared" si="0"/>
        <v>2</v>
      </c>
    </row>
    <row r="33" ht="13.5" spans="1:7">
      <c r="A33" s="45">
        <v>1</v>
      </c>
      <c r="B33" s="46" t="s">
        <v>1483</v>
      </c>
      <c r="C33" s="50" t="s">
        <v>1493</v>
      </c>
      <c r="D33" s="45"/>
      <c r="E33" s="45"/>
      <c r="F33" s="45">
        <v>1</v>
      </c>
      <c r="G33" s="45">
        <f t="shared" si="0"/>
        <v>1</v>
      </c>
    </row>
    <row r="34" ht="13.5" spans="1:7">
      <c r="A34" s="45">
        <v>2</v>
      </c>
      <c r="B34" s="46" t="s">
        <v>1506</v>
      </c>
      <c r="C34" s="50" t="s">
        <v>1486</v>
      </c>
      <c r="D34" s="45"/>
      <c r="E34" s="45"/>
      <c r="F34" s="45">
        <v>1</v>
      </c>
      <c r="G34" s="45">
        <f t="shared" si="0"/>
        <v>1</v>
      </c>
    </row>
    <row r="35" ht="13.5" spans="1:7">
      <c r="A35" s="39" t="s">
        <v>893</v>
      </c>
      <c r="B35" s="39" t="s">
        <v>471</v>
      </c>
      <c r="C35" s="48"/>
      <c r="D35" s="41">
        <f>SUM(D36:D38)</f>
        <v>110</v>
      </c>
      <c r="E35" s="41">
        <f t="shared" ref="E35:F35" si="1">SUM(E36:E38)</f>
        <v>0</v>
      </c>
      <c r="F35" s="41">
        <f t="shared" si="1"/>
        <v>1</v>
      </c>
      <c r="G35" s="41">
        <f t="shared" si="0"/>
        <v>111</v>
      </c>
    </row>
    <row r="36" s="22" customFormat="true" spans="1:7">
      <c r="A36" s="39">
        <v>1</v>
      </c>
      <c r="B36" s="46" t="s">
        <v>1483</v>
      </c>
      <c r="C36" s="50" t="s">
        <v>1507</v>
      </c>
      <c r="D36" s="45">
        <v>10</v>
      </c>
      <c r="E36" s="41"/>
      <c r="F36" s="41"/>
      <c r="G36" s="45">
        <f t="shared" si="0"/>
        <v>10</v>
      </c>
    </row>
    <row r="37" ht="13.5" spans="1:7">
      <c r="A37" s="45">
        <v>2</v>
      </c>
      <c r="B37" s="42" t="s">
        <v>472</v>
      </c>
      <c r="C37" s="43" t="s">
        <v>1508</v>
      </c>
      <c r="D37" s="44">
        <v>100</v>
      </c>
      <c r="E37" s="45"/>
      <c r="F37" s="45"/>
      <c r="G37" s="45">
        <f t="shared" si="0"/>
        <v>100</v>
      </c>
    </row>
    <row r="38" ht="13.5" spans="1:7">
      <c r="A38" s="45">
        <v>3</v>
      </c>
      <c r="B38" s="46" t="s">
        <v>473</v>
      </c>
      <c r="C38" s="50" t="s">
        <v>1486</v>
      </c>
      <c r="D38" s="45"/>
      <c r="E38" s="45"/>
      <c r="F38" s="45">
        <v>1</v>
      </c>
      <c r="G38" s="45">
        <f t="shared" si="0"/>
        <v>1</v>
      </c>
    </row>
    <row r="39" s="22" customFormat="true" spans="1:7">
      <c r="A39" s="39" t="s">
        <v>901</v>
      </c>
      <c r="B39" s="39" t="s">
        <v>474</v>
      </c>
      <c r="C39" s="48"/>
      <c r="D39" s="41">
        <f>SUM(D40:D47)</f>
        <v>160</v>
      </c>
      <c r="E39" s="41">
        <f t="shared" ref="E39:F39" si="2">SUM(E40:E47)</f>
        <v>0</v>
      </c>
      <c r="F39" s="41">
        <f t="shared" si="2"/>
        <v>15</v>
      </c>
      <c r="G39" s="41">
        <f t="shared" si="0"/>
        <v>175</v>
      </c>
    </row>
    <row r="40" ht="13.5" spans="1:7">
      <c r="A40" s="39">
        <v>1</v>
      </c>
      <c r="B40" s="46" t="s">
        <v>1483</v>
      </c>
      <c r="C40" s="50" t="s">
        <v>1509</v>
      </c>
      <c r="D40" s="55">
        <v>150</v>
      </c>
      <c r="E40" s="41"/>
      <c r="F40" s="41"/>
      <c r="G40" s="45">
        <f t="shared" si="0"/>
        <v>150</v>
      </c>
    </row>
    <row r="41" ht="13.5" spans="1:7">
      <c r="A41" s="45">
        <v>2</v>
      </c>
      <c r="B41" s="46" t="s">
        <v>1483</v>
      </c>
      <c r="C41" s="50" t="s">
        <v>1486</v>
      </c>
      <c r="D41" s="56"/>
      <c r="E41" s="45"/>
      <c r="F41" s="45">
        <v>1</v>
      </c>
      <c r="G41" s="45">
        <f t="shared" si="0"/>
        <v>1</v>
      </c>
    </row>
    <row r="42" ht="15" spans="1:7">
      <c r="A42" s="39">
        <v>3</v>
      </c>
      <c r="B42" s="57" t="s">
        <v>1510</v>
      </c>
      <c r="C42" s="58" t="s">
        <v>1486</v>
      </c>
      <c r="D42" s="56"/>
      <c r="E42" s="45"/>
      <c r="F42" s="45">
        <v>2</v>
      </c>
      <c r="G42" s="45">
        <f t="shared" si="0"/>
        <v>2</v>
      </c>
    </row>
    <row r="43" ht="13.5" spans="1:7">
      <c r="A43" s="45">
        <v>4</v>
      </c>
      <c r="B43" s="46" t="s">
        <v>1511</v>
      </c>
      <c r="C43" s="50" t="s">
        <v>1486</v>
      </c>
      <c r="D43" s="56"/>
      <c r="E43" s="45"/>
      <c r="F43" s="45">
        <v>3</v>
      </c>
      <c r="G43" s="45">
        <f t="shared" si="0"/>
        <v>3</v>
      </c>
    </row>
    <row r="44" ht="13.5" spans="1:7">
      <c r="A44" s="39">
        <v>5</v>
      </c>
      <c r="B44" s="59" t="s">
        <v>1512</v>
      </c>
      <c r="C44" s="60" t="s">
        <v>1513</v>
      </c>
      <c r="D44" s="56">
        <v>10</v>
      </c>
      <c r="E44" s="45"/>
      <c r="F44" s="45"/>
      <c r="G44" s="45">
        <f t="shared" si="0"/>
        <v>10</v>
      </c>
    </row>
    <row r="45" ht="13.5" spans="1:7">
      <c r="A45" s="45">
        <v>6</v>
      </c>
      <c r="B45" s="46" t="s">
        <v>1512</v>
      </c>
      <c r="C45" s="50" t="s">
        <v>1486</v>
      </c>
      <c r="D45" s="45"/>
      <c r="E45" s="45"/>
      <c r="F45" s="45">
        <v>2</v>
      </c>
      <c r="G45" s="45">
        <f t="shared" si="0"/>
        <v>2</v>
      </c>
    </row>
    <row r="46" ht="13.5" spans="1:7">
      <c r="A46" s="39">
        <v>7</v>
      </c>
      <c r="B46" s="46" t="s">
        <v>476</v>
      </c>
      <c r="C46" s="50" t="s">
        <v>1486</v>
      </c>
      <c r="D46" s="45"/>
      <c r="E46" s="45"/>
      <c r="F46" s="45">
        <v>2</v>
      </c>
      <c r="G46" s="45">
        <f t="shared" si="0"/>
        <v>2</v>
      </c>
    </row>
    <row r="47" ht="13.5" spans="1:7">
      <c r="A47" s="45">
        <v>8</v>
      </c>
      <c r="B47" s="46" t="s">
        <v>1514</v>
      </c>
      <c r="C47" s="50" t="s">
        <v>1486</v>
      </c>
      <c r="D47" s="45"/>
      <c r="E47" s="45"/>
      <c r="F47" s="45">
        <v>5</v>
      </c>
      <c r="G47" s="45">
        <f t="shared" si="0"/>
        <v>5</v>
      </c>
    </row>
    <row r="48" ht="13.5" spans="1:7">
      <c r="A48" s="39" t="s">
        <v>913</v>
      </c>
      <c r="B48" s="39" t="s">
        <v>477</v>
      </c>
      <c r="C48" s="48"/>
      <c r="D48" s="41">
        <f>SUM(D49:D56)</f>
        <v>260</v>
      </c>
      <c r="E48" s="41">
        <f>SUM(E49:E56)</f>
        <v>0</v>
      </c>
      <c r="F48" s="41">
        <f>SUM(F49:F56)</f>
        <v>11</v>
      </c>
      <c r="G48" s="41">
        <f t="shared" si="0"/>
        <v>271</v>
      </c>
    </row>
    <row r="49" ht="13.5" spans="1:7">
      <c r="A49" s="39">
        <v>1</v>
      </c>
      <c r="B49" s="46" t="s">
        <v>1483</v>
      </c>
      <c r="C49" s="50" t="s">
        <v>1515</v>
      </c>
      <c r="D49" s="45">
        <v>100</v>
      </c>
      <c r="E49" s="41"/>
      <c r="F49" s="41"/>
      <c r="G49" s="45">
        <f t="shared" si="0"/>
        <v>100</v>
      </c>
    </row>
    <row r="50" s="22" customFormat="true" ht="26.25" spans="1:7">
      <c r="A50" s="45">
        <v>2</v>
      </c>
      <c r="B50" s="46" t="s">
        <v>1483</v>
      </c>
      <c r="C50" s="61" t="s">
        <v>1516</v>
      </c>
      <c r="D50" s="62">
        <v>150</v>
      </c>
      <c r="E50" s="45"/>
      <c r="F50" s="45"/>
      <c r="G50" s="45">
        <f t="shared" si="0"/>
        <v>150</v>
      </c>
    </row>
    <row r="51" ht="13.5" spans="1:7">
      <c r="A51" s="39">
        <v>3</v>
      </c>
      <c r="B51" s="46" t="s">
        <v>1483</v>
      </c>
      <c r="C51" s="50" t="s">
        <v>1517</v>
      </c>
      <c r="D51" s="62">
        <v>10</v>
      </c>
      <c r="E51" s="45"/>
      <c r="F51" s="45"/>
      <c r="G51" s="45">
        <f t="shared" si="0"/>
        <v>10</v>
      </c>
    </row>
    <row r="52" ht="13.5" spans="1:7">
      <c r="A52" s="45">
        <v>4</v>
      </c>
      <c r="B52" s="46" t="s">
        <v>1483</v>
      </c>
      <c r="C52" s="50" t="s">
        <v>1498</v>
      </c>
      <c r="D52" s="62"/>
      <c r="E52" s="45"/>
      <c r="F52" s="45">
        <v>2</v>
      </c>
      <c r="G52" s="45">
        <f t="shared" si="0"/>
        <v>2</v>
      </c>
    </row>
    <row r="53" ht="13.5" spans="1:7">
      <c r="A53" s="39">
        <v>5</v>
      </c>
      <c r="B53" s="46" t="s">
        <v>479</v>
      </c>
      <c r="C53" s="50" t="s">
        <v>1493</v>
      </c>
      <c r="D53" s="62"/>
      <c r="E53" s="45"/>
      <c r="F53" s="45">
        <v>2</v>
      </c>
      <c r="G53" s="45">
        <f t="shared" ref="G53:G79" si="3">SUM(D53:F53)</f>
        <v>2</v>
      </c>
    </row>
    <row r="54" ht="13.5" spans="1:7">
      <c r="A54" s="45">
        <v>6</v>
      </c>
      <c r="B54" s="46" t="s">
        <v>1518</v>
      </c>
      <c r="C54" s="50" t="s">
        <v>1486</v>
      </c>
      <c r="D54" s="62"/>
      <c r="E54" s="45"/>
      <c r="F54" s="45">
        <v>3</v>
      </c>
      <c r="G54" s="45">
        <f t="shared" si="3"/>
        <v>3</v>
      </c>
    </row>
    <row r="55" ht="13.5" spans="1:7">
      <c r="A55" s="39">
        <v>7</v>
      </c>
      <c r="B55" s="46" t="s">
        <v>1519</v>
      </c>
      <c r="C55" s="50" t="s">
        <v>1486</v>
      </c>
      <c r="D55" s="45"/>
      <c r="E55" s="45"/>
      <c r="F55" s="45">
        <v>1</v>
      </c>
      <c r="G55" s="45">
        <f t="shared" si="3"/>
        <v>1</v>
      </c>
    </row>
    <row r="56" ht="13.5" spans="1:7">
      <c r="A56" s="45">
        <v>8</v>
      </c>
      <c r="B56" s="46" t="s">
        <v>1520</v>
      </c>
      <c r="C56" s="50" t="s">
        <v>1493</v>
      </c>
      <c r="D56" s="45"/>
      <c r="E56" s="45"/>
      <c r="F56" s="45">
        <v>3</v>
      </c>
      <c r="G56" s="45">
        <f t="shared" si="3"/>
        <v>3</v>
      </c>
    </row>
    <row r="57" ht="13.5" spans="1:7">
      <c r="A57" s="39" t="s">
        <v>918</v>
      </c>
      <c r="B57" s="39" t="s">
        <v>480</v>
      </c>
      <c r="C57" s="48"/>
      <c r="D57" s="41">
        <f>SUM(D58:D71)</f>
        <v>189</v>
      </c>
      <c r="E57" s="41">
        <f>SUM(E58:E71)</f>
        <v>132</v>
      </c>
      <c r="F57" s="41">
        <f>SUM(F58:F71)</f>
        <v>15</v>
      </c>
      <c r="G57" s="41">
        <f t="shared" si="3"/>
        <v>336</v>
      </c>
    </row>
    <row r="58" ht="13.5" spans="1:7">
      <c r="A58" s="39">
        <v>1</v>
      </c>
      <c r="B58" s="59" t="s">
        <v>1483</v>
      </c>
      <c r="C58" s="61" t="s">
        <v>1521</v>
      </c>
      <c r="D58" s="45">
        <v>5</v>
      </c>
      <c r="E58" s="41"/>
      <c r="F58" s="41"/>
      <c r="G58" s="45">
        <f t="shared" si="3"/>
        <v>5</v>
      </c>
    </row>
    <row r="59" ht="13.5" spans="1:7">
      <c r="A59" s="45">
        <v>2</v>
      </c>
      <c r="B59" s="59" t="s">
        <v>1483</v>
      </c>
      <c r="C59" s="60" t="s">
        <v>1522</v>
      </c>
      <c r="D59" s="62">
        <v>10</v>
      </c>
      <c r="E59" s="45"/>
      <c r="F59" s="45"/>
      <c r="G59" s="45">
        <f t="shared" si="3"/>
        <v>10</v>
      </c>
    </row>
    <row r="60" s="22" customFormat="true" spans="1:7">
      <c r="A60" s="39">
        <v>3</v>
      </c>
      <c r="B60" s="53" t="s">
        <v>1483</v>
      </c>
      <c r="C60" s="54" t="s">
        <v>1523</v>
      </c>
      <c r="D60" s="45"/>
      <c r="E60" s="45">
        <v>21</v>
      </c>
      <c r="F60" s="45"/>
      <c r="G60" s="45">
        <f t="shared" si="3"/>
        <v>21</v>
      </c>
    </row>
    <row r="61" ht="13.5" spans="1:7">
      <c r="A61" s="45">
        <v>4</v>
      </c>
      <c r="B61" s="46" t="s">
        <v>1483</v>
      </c>
      <c r="C61" s="63" t="s">
        <v>1524</v>
      </c>
      <c r="D61" s="45"/>
      <c r="E61" s="45"/>
      <c r="F61" s="51">
        <v>2</v>
      </c>
      <c r="G61" s="45">
        <f t="shared" si="3"/>
        <v>2</v>
      </c>
    </row>
    <row r="62" ht="13.5" spans="1:7">
      <c r="A62" s="39">
        <v>5</v>
      </c>
      <c r="B62" s="64" t="s">
        <v>1525</v>
      </c>
      <c r="C62" s="63" t="s">
        <v>1486</v>
      </c>
      <c r="D62" s="45"/>
      <c r="E62" s="45"/>
      <c r="F62" s="51">
        <v>1</v>
      </c>
      <c r="G62" s="45">
        <f t="shared" si="3"/>
        <v>1</v>
      </c>
    </row>
    <row r="63" ht="13.5" spans="1:7">
      <c r="A63" s="45">
        <v>6</v>
      </c>
      <c r="B63" s="64" t="s">
        <v>481</v>
      </c>
      <c r="C63" s="63" t="s">
        <v>1486</v>
      </c>
      <c r="D63" s="45"/>
      <c r="E63" s="45"/>
      <c r="F63" s="51">
        <v>6</v>
      </c>
      <c r="G63" s="45">
        <f t="shared" si="3"/>
        <v>6</v>
      </c>
    </row>
    <row r="64" ht="13.5" spans="1:7">
      <c r="A64" s="39">
        <v>7</v>
      </c>
      <c r="B64" s="64" t="s">
        <v>1526</v>
      </c>
      <c r="C64" s="63" t="s">
        <v>1486</v>
      </c>
      <c r="D64" s="45"/>
      <c r="E64" s="45"/>
      <c r="F64" s="51">
        <v>3</v>
      </c>
      <c r="G64" s="45">
        <f t="shared" si="3"/>
        <v>3</v>
      </c>
    </row>
    <row r="65" ht="13.5" spans="1:7">
      <c r="A65" s="45">
        <v>8</v>
      </c>
      <c r="B65" s="46" t="s">
        <v>1527</v>
      </c>
      <c r="C65" s="63" t="s">
        <v>1486</v>
      </c>
      <c r="D65" s="62"/>
      <c r="E65" s="45"/>
      <c r="F65" s="51">
        <v>2</v>
      </c>
      <c r="G65" s="45">
        <f t="shared" si="3"/>
        <v>2</v>
      </c>
    </row>
    <row r="66" ht="13.5" spans="1:7">
      <c r="A66" s="39">
        <v>9</v>
      </c>
      <c r="B66" s="53" t="s">
        <v>1528</v>
      </c>
      <c r="C66" s="67" t="s">
        <v>1529</v>
      </c>
      <c r="D66" s="62">
        <v>128</v>
      </c>
      <c r="E66" s="45"/>
      <c r="F66" s="84"/>
      <c r="G66" s="45">
        <f t="shared" si="3"/>
        <v>128</v>
      </c>
    </row>
    <row r="67" ht="13.5" spans="1:7">
      <c r="A67" s="45">
        <v>10</v>
      </c>
      <c r="B67" s="53" t="s">
        <v>1528</v>
      </c>
      <c r="C67" s="61" t="s">
        <v>1530</v>
      </c>
      <c r="D67" s="45">
        <v>36</v>
      </c>
      <c r="E67" s="45"/>
      <c r="F67" s="45"/>
      <c r="G67" s="45">
        <f t="shared" si="3"/>
        <v>36</v>
      </c>
    </row>
    <row r="68" ht="13.5" spans="1:7">
      <c r="A68" s="39">
        <v>11</v>
      </c>
      <c r="B68" s="53" t="s">
        <v>1528</v>
      </c>
      <c r="C68" s="54" t="s">
        <v>1523</v>
      </c>
      <c r="D68" s="45"/>
      <c r="E68" s="45">
        <v>102</v>
      </c>
      <c r="F68" s="45"/>
      <c r="G68" s="45">
        <f t="shared" si="3"/>
        <v>102</v>
      </c>
    </row>
    <row r="69" ht="13.5" spans="1:7">
      <c r="A69" s="45">
        <v>12</v>
      </c>
      <c r="B69" s="46" t="s">
        <v>482</v>
      </c>
      <c r="C69" s="54" t="s">
        <v>1531</v>
      </c>
      <c r="D69" s="68">
        <v>10</v>
      </c>
      <c r="E69" s="45"/>
      <c r="F69" s="45"/>
      <c r="G69" s="45">
        <f t="shared" si="3"/>
        <v>10</v>
      </c>
    </row>
    <row r="70" ht="13.5" spans="1:7">
      <c r="A70" s="39">
        <v>13</v>
      </c>
      <c r="B70" s="53" t="s">
        <v>482</v>
      </c>
      <c r="C70" s="54" t="s">
        <v>1523</v>
      </c>
      <c r="D70" s="45"/>
      <c r="E70" s="45">
        <v>9</v>
      </c>
      <c r="F70" s="45"/>
      <c r="G70" s="45">
        <f t="shared" si="3"/>
        <v>9</v>
      </c>
    </row>
    <row r="71" ht="13.5" spans="1:7">
      <c r="A71" s="45">
        <v>14</v>
      </c>
      <c r="B71" s="46" t="s">
        <v>482</v>
      </c>
      <c r="C71" s="50" t="s">
        <v>1486</v>
      </c>
      <c r="D71" s="45"/>
      <c r="E71" s="45"/>
      <c r="F71" s="45">
        <v>1</v>
      </c>
      <c r="G71" s="45">
        <f t="shared" si="3"/>
        <v>1</v>
      </c>
    </row>
    <row r="72" s="22" customFormat="true" spans="1:7">
      <c r="A72" s="39" t="s">
        <v>929</v>
      </c>
      <c r="B72" s="39" t="s">
        <v>483</v>
      </c>
      <c r="C72" s="48"/>
      <c r="D72" s="41">
        <f>SUM(D73:D80)</f>
        <v>285</v>
      </c>
      <c r="E72" s="41">
        <f>SUM(E73:E80)</f>
        <v>0</v>
      </c>
      <c r="F72" s="41">
        <f>SUM(F73:F80)</f>
        <v>8</v>
      </c>
      <c r="G72" s="41">
        <f t="shared" si="3"/>
        <v>293</v>
      </c>
    </row>
    <row r="73" ht="13.5" spans="1:7">
      <c r="A73" s="45">
        <v>1</v>
      </c>
      <c r="B73" s="46" t="s">
        <v>1483</v>
      </c>
      <c r="C73" s="50" t="s">
        <v>1498</v>
      </c>
      <c r="D73" s="45"/>
      <c r="E73" s="45"/>
      <c r="F73" s="45">
        <v>4</v>
      </c>
      <c r="G73" s="45">
        <f t="shared" si="3"/>
        <v>4</v>
      </c>
    </row>
    <row r="74" ht="13.5" spans="1:7">
      <c r="A74" s="39">
        <v>2</v>
      </c>
      <c r="B74" s="59" t="s">
        <v>1532</v>
      </c>
      <c r="C74" s="43" t="s">
        <v>1533</v>
      </c>
      <c r="D74" s="69">
        <v>10</v>
      </c>
      <c r="E74" s="41"/>
      <c r="F74" s="41"/>
      <c r="G74" s="45">
        <f t="shared" si="3"/>
        <v>10</v>
      </c>
    </row>
    <row r="75" ht="13.5" spans="1:7">
      <c r="A75" s="45">
        <v>3</v>
      </c>
      <c r="B75" s="42" t="s">
        <v>1534</v>
      </c>
      <c r="C75" s="43" t="s">
        <v>1535</v>
      </c>
      <c r="D75" s="69">
        <v>105</v>
      </c>
      <c r="E75" s="45"/>
      <c r="F75" s="45"/>
      <c r="G75" s="45">
        <f t="shared" si="3"/>
        <v>105</v>
      </c>
    </row>
    <row r="76" ht="13.5" spans="1:7">
      <c r="A76" s="39">
        <v>4</v>
      </c>
      <c r="B76" s="42" t="s">
        <v>1536</v>
      </c>
      <c r="C76" s="70" t="s">
        <v>1537</v>
      </c>
      <c r="D76" s="69">
        <v>10</v>
      </c>
      <c r="E76" s="45"/>
      <c r="F76" s="45"/>
      <c r="G76" s="45">
        <f t="shared" si="3"/>
        <v>10</v>
      </c>
    </row>
    <row r="77" ht="13.5" spans="1:7">
      <c r="A77" s="45">
        <v>5</v>
      </c>
      <c r="B77" s="46" t="s">
        <v>1538</v>
      </c>
      <c r="C77" s="50" t="s">
        <v>1486</v>
      </c>
      <c r="D77" s="45"/>
      <c r="E77" s="45"/>
      <c r="F77" s="45">
        <v>2</v>
      </c>
      <c r="G77" s="45">
        <f t="shared" si="3"/>
        <v>2</v>
      </c>
    </row>
    <row r="78" ht="13.5" spans="1:7">
      <c r="A78" s="39">
        <v>6</v>
      </c>
      <c r="B78" s="42" t="s">
        <v>1539</v>
      </c>
      <c r="C78" s="43" t="s">
        <v>1540</v>
      </c>
      <c r="D78" s="69">
        <v>150</v>
      </c>
      <c r="E78" s="45"/>
      <c r="F78" s="45"/>
      <c r="G78" s="45">
        <f t="shared" si="3"/>
        <v>150</v>
      </c>
    </row>
    <row r="79" ht="13.5" spans="1:7">
      <c r="A79" s="45">
        <v>7</v>
      </c>
      <c r="B79" s="42" t="s">
        <v>1539</v>
      </c>
      <c r="C79" s="43" t="s">
        <v>1541</v>
      </c>
      <c r="D79" s="69">
        <v>10</v>
      </c>
      <c r="E79" s="45"/>
      <c r="F79" s="45"/>
      <c r="G79" s="45">
        <f t="shared" si="3"/>
        <v>10</v>
      </c>
    </row>
    <row r="80" ht="13.5" spans="1:7">
      <c r="A80" s="39">
        <v>8</v>
      </c>
      <c r="B80" s="46" t="s">
        <v>1539</v>
      </c>
      <c r="C80" s="50" t="s">
        <v>1486</v>
      </c>
      <c r="D80" s="45"/>
      <c r="E80" s="45"/>
      <c r="F80" s="45">
        <v>2</v>
      </c>
      <c r="G80" s="45">
        <f t="shared" ref="G80:G128" si="4">SUM(D80:F80)</f>
        <v>2</v>
      </c>
    </row>
    <row r="81" ht="13.5" spans="1:7">
      <c r="A81" s="39" t="s">
        <v>933</v>
      </c>
      <c r="B81" s="39" t="s">
        <v>486</v>
      </c>
      <c r="C81" s="48"/>
      <c r="D81" s="41">
        <f>SUM(D82:D92)</f>
        <v>230</v>
      </c>
      <c r="E81" s="41">
        <f>SUM(E82:E92)</f>
        <v>191</v>
      </c>
      <c r="F81" s="41">
        <f>SUM(F82:F92)</f>
        <v>18</v>
      </c>
      <c r="G81" s="41">
        <f t="shared" si="4"/>
        <v>439</v>
      </c>
    </row>
    <row r="82" ht="13.5" spans="1:7">
      <c r="A82" s="39">
        <v>1</v>
      </c>
      <c r="B82" s="42" t="s">
        <v>1483</v>
      </c>
      <c r="C82" s="43" t="s">
        <v>1542</v>
      </c>
      <c r="D82" s="45">
        <v>10</v>
      </c>
      <c r="E82" s="41"/>
      <c r="F82" s="41"/>
      <c r="G82" s="45">
        <f t="shared" si="4"/>
        <v>10</v>
      </c>
    </row>
    <row r="83" s="22" customFormat="true" spans="1:7">
      <c r="A83" s="45">
        <v>2</v>
      </c>
      <c r="B83" s="53" t="s">
        <v>1483</v>
      </c>
      <c r="C83" s="54" t="s">
        <v>1523</v>
      </c>
      <c r="D83" s="45"/>
      <c r="E83" s="45">
        <v>130</v>
      </c>
      <c r="F83" s="45"/>
      <c r="G83" s="45">
        <f t="shared" si="4"/>
        <v>130</v>
      </c>
    </row>
    <row r="84" ht="13.5" spans="1:7">
      <c r="A84" s="39">
        <v>3</v>
      </c>
      <c r="B84" s="46" t="s">
        <v>1483</v>
      </c>
      <c r="C84" s="50" t="s">
        <v>1498</v>
      </c>
      <c r="D84" s="45"/>
      <c r="E84" s="45"/>
      <c r="F84" s="45">
        <v>10</v>
      </c>
      <c r="G84" s="45">
        <f t="shared" si="4"/>
        <v>10</v>
      </c>
    </row>
    <row r="85" ht="13.5" spans="1:7">
      <c r="A85" s="45">
        <v>4</v>
      </c>
      <c r="B85" s="46" t="s">
        <v>1543</v>
      </c>
      <c r="C85" s="50" t="s">
        <v>1486</v>
      </c>
      <c r="D85" s="45"/>
      <c r="E85" s="45"/>
      <c r="F85" s="45">
        <v>1</v>
      </c>
      <c r="G85" s="45">
        <f t="shared" si="4"/>
        <v>1</v>
      </c>
    </row>
    <row r="86" ht="13.5" spans="1:7">
      <c r="A86" s="39">
        <v>5</v>
      </c>
      <c r="B86" s="46" t="s">
        <v>487</v>
      </c>
      <c r="C86" s="50" t="s">
        <v>1544</v>
      </c>
      <c r="D86" s="52"/>
      <c r="E86" s="45"/>
      <c r="F86" s="45">
        <v>2</v>
      </c>
      <c r="G86" s="45">
        <f t="shared" si="4"/>
        <v>2</v>
      </c>
    </row>
    <row r="87" ht="13.5" spans="1:7">
      <c r="A87" s="45">
        <v>6</v>
      </c>
      <c r="B87" s="46" t="s">
        <v>1545</v>
      </c>
      <c r="C87" s="50" t="s">
        <v>1486</v>
      </c>
      <c r="D87" s="45"/>
      <c r="E87" s="45"/>
      <c r="F87" s="45">
        <v>3</v>
      </c>
      <c r="G87" s="45">
        <f t="shared" si="4"/>
        <v>3</v>
      </c>
    </row>
    <row r="88" s="23" customFormat="true" spans="1:7">
      <c r="A88" s="39">
        <v>7</v>
      </c>
      <c r="B88" s="53" t="s">
        <v>1546</v>
      </c>
      <c r="C88" s="54" t="s">
        <v>1523</v>
      </c>
      <c r="D88" s="45"/>
      <c r="E88" s="45">
        <v>2</v>
      </c>
      <c r="F88" s="45"/>
      <c r="G88" s="45">
        <f t="shared" si="4"/>
        <v>2</v>
      </c>
    </row>
    <row r="89" ht="13.5" spans="1:7">
      <c r="A89" s="45">
        <v>8</v>
      </c>
      <c r="B89" s="59" t="s">
        <v>1547</v>
      </c>
      <c r="C89" s="60" t="s">
        <v>1548</v>
      </c>
      <c r="D89" s="62">
        <v>65</v>
      </c>
      <c r="E89" s="45"/>
      <c r="F89" s="45"/>
      <c r="G89" s="45">
        <f t="shared" si="4"/>
        <v>65</v>
      </c>
    </row>
    <row r="90" ht="13.5" spans="1:7">
      <c r="A90" s="39">
        <v>9</v>
      </c>
      <c r="B90" s="59" t="s">
        <v>1547</v>
      </c>
      <c r="C90" s="43" t="s">
        <v>1549</v>
      </c>
      <c r="D90" s="69">
        <v>155</v>
      </c>
      <c r="E90" s="45"/>
      <c r="F90" s="45"/>
      <c r="G90" s="45">
        <f t="shared" si="4"/>
        <v>155</v>
      </c>
    </row>
    <row r="91" ht="13.5" spans="1:7">
      <c r="A91" s="45">
        <v>10</v>
      </c>
      <c r="B91" s="53" t="s">
        <v>1547</v>
      </c>
      <c r="C91" s="54" t="s">
        <v>1523</v>
      </c>
      <c r="D91" s="45"/>
      <c r="E91" s="45">
        <v>59</v>
      </c>
      <c r="F91" s="45"/>
      <c r="G91" s="45">
        <f t="shared" si="4"/>
        <v>59</v>
      </c>
    </row>
    <row r="92" ht="13.5" spans="1:7">
      <c r="A92" s="39">
        <v>11</v>
      </c>
      <c r="B92" s="46" t="s">
        <v>1547</v>
      </c>
      <c r="C92" s="50" t="s">
        <v>1486</v>
      </c>
      <c r="D92" s="45"/>
      <c r="E92" s="45"/>
      <c r="F92" s="45">
        <v>2</v>
      </c>
      <c r="G92" s="45">
        <f t="shared" si="4"/>
        <v>2</v>
      </c>
    </row>
    <row r="93" ht="13.5" spans="1:7">
      <c r="A93" s="39" t="s">
        <v>937</v>
      </c>
      <c r="B93" s="39" t="s">
        <v>489</v>
      </c>
      <c r="C93" s="48"/>
      <c r="D93" s="41">
        <f>SUM(D94:D100)</f>
        <v>332</v>
      </c>
      <c r="E93" s="41">
        <f t="shared" ref="E93:F93" si="5">SUM(E94:E100)</f>
        <v>0</v>
      </c>
      <c r="F93" s="41">
        <f t="shared" si="5"/>
        <v>9</v>
      </c>
      <c r="G93" s="41">
        <f t="shared" si="4"/>
        <v>341</v>
      </c>
    </row>
    <row r="94" ht="13.5" spans="1:7">
      <c r="A94" s="39">
        <v>1</v>
      </c>
      <c r="B94" s="59" t="s">
        <v>1483</v>
      </c>
      <c r="C94" s="60" t="s">
        <v>1550</v>
      </c>
      <c r="D94" s="71">
        <v>40</v>
      </c>
      <c r="E94" s="41"/>
      <c r="F94" s="41"/>
      <c r="G94" s="45">
        <f t="shared" si="4"/>
        <v>40</v>
      </c>
    </row>
    <row r="95" ht="13.5" spans="1:7">
      <c r="A95" s="39">
        <v>2</v>
      </c>
      <c r="B95" s="59" t="s">
        <v>1483</v>
      </c>
      <c r="C95" s="61" t="s">
        <v>1551</v>
      </c>
      <c r="D95" s="71">
        <v>22</v>
      </c>
      <c r="E95" s="41"/>
      <c r="F95" s="41"/>
      <c r="G95" s="45">
        <f t="shared" si="4"/>
        <v>22</v>
      </c>
    </row>
    <row r="96" ht="13.5" spans="1:7">
      <c r="A96" s="39">
        <v>3</v>
      </c>
      <c r="B96" s="59" t="s">
        <v>1483</v>
      </c>
      <c r="C96" s="50" t="s">
        <v>1486</v>
      </c>
      <c r="D96" s="52"/>
      <c r="E96" s="45"/>
      <c r="F96" s="45">
        <v>1</v>
      </c>
      <c r="G96" s="45">
        <f t="shared" si="4"/>
        <v>1</v>
      </c>
    </row>
    <row r="97" s="22" customFormat="true" spans="1:7">
      <c r="A97" s="39">
        <v>4</v>
      </c>
      <c r="B97" s="46" t="s">
        <v>1552</v>
      </c>
      <c r="C97" s="60" t="s">
        <v>1553</v>
      </c>
      <c r="D97" s="71">
        <v>150</v>
      </c>
      <c r="E97" s="45"/>
      <c r="F97" s="45"/>
      <c r="G97" s="45">
        <f t="shared" si="4"/>
        <v>150</v>
      </c>
    </row>
    <row r="98" ht="13.5" spans="1:7">
      <c r="A98" s="39">
        <v>5</v>
      </c>
      <c r="B98" s="46" t="s">
        <v>1552</v>
      </c>
      <c r="C98" s="50" t="s">
        <v>1486</v>
      </c>
      <c r="D98" s="71"/>
      <c r="E98" s="45"/>
      <c r="F98" s="45">
        <v>1</v>
      </c>
      <c r="G98" s="45">
        <f t="shared" si="4"/>
        <v>1</v>
      </c>
    </row>
    <row r="99" ht="13.5" spans="1:7">
      <c r="A99" s="39">
        <v>6</v>
      </c>
      <c r="B99" s="46" t="s">
        <v>1554</v>
      </c>
      <c r="C99" s="60" t="s">
        <v>1555</v>
      </c>
      <c r="D99" s="71">
        <v>120</v>
      </c>
      <c r="E99" s="45"/>
      <c r="F99" s="45"/>
      <c r="G99" s="45">
        <f t="shared" si="4"/>
        <v>120</v>
      </c>
    </row>
    <row r="100" ht="13.5" spans="1:7">
      <c r="A100" s="39">
        <v>7</v>
      </c>
      <c r="B100" s="46" t="s">
        <v>1554</v>
      </c>
      <c r="C100" s="50" t="s">
        <v>1493</v>
      </c>
      <c r="D100" s="41"/>
      <c r="E100" s="41"/>
      <c r="F100" s="41">
        <v>7</v>
      </c>
      <c r="G100" s="45">
        <f t="shared" si="4"/>
        <v>7</v>
      </c>
    </row>
    <row r="101" ht="13.5" spans="1:7">
      <c r="A101" s="39" t="s">
        <v>940</v>
      </c>
      <c r="B101" s="39" t="s">
        <v>491</v>
      </c>
      <c r="C101" s="48"/>
      <c r="D101" s="41">
        <f>SUM(D102:D105)</f>
        <v>140</v>
      </c>
      <c r="E101" s="41">
        <f t="shared" ref="E101:F101" si="6">SUM(E102:E105)</f>
        <v>0</v>
      </c>
      <c r="F101" s="41">
        <f t="shared" si="6"/>
        <v>5</v>
      </c>
      <c r="G101" s="41">
        <f t="shared" si="4"/>
        <v>145</v>
      </c>
    </row>
    <row r="102" ht="13.5" spans="1:7">
      <c r="A102" s="39">
        <v>1</v>
      </c>
      <c r="B102" s="59" t="s">
        <v>1483</v>
      </c>
      <c r="C102" s="60" t="s">
        <v>1556</v>
      </c>
      <c r="D102" s="62">
        <v>20</v>
      </c>
      <c r="E102" s="41"/>
      <c r="F102" s="41"/>
      <c r="G102" s="45">
        <f t="shared" si="4"/>
        <v>20</v>
      </c>
    </row>
    <row r="103" s="22" customFormat="true" spans="1:7">
      <c r="A103" s="45">
        <v>2</v>
      </c>
      <c r="B103" s="46" t="s">
        <v>1557</v>
      </c>
      <c r="C103" s="50" t="s">
        <v>1493</v>
      </c>
      <c r="D103" s="71"/>
      <c r="E103" s="45"/>
      <c r="F103" s="45">
        <v>3</v>
      </c>
      <c r="G103" s="45">
        <f t="shared" si="4"/>
        <v>3</v>
      </c>
    </row>
    <row r="104" ht="13.5" spans="1:7">
      <c r="A104" s="39">
        <v>3</v>
      </c>
      <c r="B104" s="46" t="s">
        <v>494</v>
      </c>
      <c r="C104" s="60" t="s">
        <v>1558</v>
      </c>
      <c r="D104" s="71">
        <v>120</v>
      </c>
      <c r="E104" s="45"/>
      <c r="F104" s="45"/>
      <c r="G104" s="45">
        <f t="shared" si="4"/>
        <v>120</v>
      </c>
    </row>
    <row r="105" ht="13.5" spans="1:7">
      <c r="A105" s="45">
        <v>4</v>
      </c>
      <c r="B105" s="46" t="s">
        <v>494</v>
      </c>
      <c r="C105" s="50" t="s">
        <v>1486</v>
      </c>
      <c r="D105" s="45"/>
      <c r="E105" s="45"/>
      <c r="F105" s="45">
        <v>2</v>
      </c>
      <c r="G105" s="45">
        <f t="shared" si="4"/>
        <v>2</v>
      </c>
    </row>
    <row r="106" ht="13.5" spans="1:7">
      <c r="A106" s="39" t="s">
        <v>1559</v>
      </c>
      <c r="B106" s="39" t="s">
        <v>495</v>
      </c>
      <c r="C106" s="48"/>
      <c r="D106" s="41">
        <f>SUM(D107:D116)</f>
        <v>51</v>
      </c>
      <c r="E106" s="41">
        <f>SUM(E107:E116)</f>
        <v>122</v>
      </c>
      <c r="F106" s="41">
        <f>SUM(F107:F116)</f>
        <v>16</v>
      </c>
      <c r="G106" s="41">
        <f t="shared" si="4"/>
        <v>189</v>
      </c>
    </row>
    <row r="107" ht="25.5" spans="1:7">
      <c r="A107" s="39">
        <v>1</v>
      </c>
      <c r="B107" s="59" t="s">
        <v>1483</v>
      </c>
      <c r="C107" s="60" t="s">
        <v>1560</v>
      </c>
      <c r="D107" s="71">
        <v>16</v>
      </c>
      <c r="E107" s="41"/>
      <c r="F107" s="41"/>
      <c r="G107" s="45">
        <f t="shared" si="4"/>
        <v>16</v>
      </c>
    </row>
    <row r="108" ht="13.5" spans="1:7">
      <c r="A108" s="45">
        <v>2</v>
      </c>
      <c r="B108" s="59" t="s">
        <v>1483</v>
      </c>
      <c r="C108" s="60" t="s">
        <v>1561</v>
      </c>
      <c r="D108" s="71">
        <v>30</v>
      </c>
      <c r="E108" s="45"/>
      <c r="F108" s="45"/>
      <c r="G108" s="45">
        <f t="shared" si="4"/>
        <v>30</v>
      </c>
    </row>
    <row r="109" s="22" customFormat="true" spans="1:7">
      <c r="A109" s="39">
        <v>3</v>
      </c>
      <c r="B109" s="53" t="s">
        <v>1483</v>
      </c>
      <c r="C109" s="54" t="s">
        <v>1503</v>
      </c>
      <c r="D109" s="45"/>
      <c r="E109" s="45">
        <v>122</v>
      </c>
      <c r="F109" s="45"/>
      <c r="G109" s="45">
        <f t="shared" si="4"/>
        <v>122</v>
      </c>
    </row>
    <row r="110" ht="13.5" spans="1:7">
      <c r="A110" s="45">
        <v>4</v>
      </c>
      <c r="B110" s="46" t="s">
        <v>1483</v>
      </c>
      <c r="C110" s="50" t="s">
        <v>1524</v>
      </c>
      <c r="D110" s="45"/>
      <c r="E110" s="45"/>
      <c r="F110" s="45">
        <v>3</v>
      </c>
      <c r="G110" s="45">
        <f t="shared" si="4"/>
        <v>3</v>
      </c>
    </row>
    <row r="111" ht="13.5" spans="1:7">
      <c r="A111" s="39">
        <v>5</v>
      </c>
      <c r="B111" s="46" t="s">
        <v>1562</v>
      </c>
      <c r="C111" s="50" t="s">
        <v>1493</v>
      </c>
      <c r="D111" s="45"/>
      <c r="E111" s="45"/>
      <c r="F111" s="45">
        <v>4</v>
      </c>
      <c r="G111" s="45">
        <f t="shared" si="4"/>
        <v>4</v>
      </c>
    </row>
    <row r="112" ht="13.5" spans="1:7">
      <c r="A112" s="45">
        <v>6</v>
      </c>
      <c r="B112" s="46" t="s">
        <v>1563</v>
      </c>
      <c r="C112" s="50" t="s">
        <v>1486</v>
      </c>
      <c r="D112" s="45"/>
      <c r="E112" s="45"/>
      <c r="F112" s="45">
        <v>1</v>
      </c>
      <c r="G112" s="45">
        <f t="shared" si="4"/>
        <v>1</v>
      </c>
    </row>
    <row r="113" ht="13.5" spans="1:7">
      <c r="A113" s="39">
        <v>7</v>
      </c>
      <c r="B113" s="59" t="s">
        <v>1564</v>
      </c>
      <c r="C113" s="61" t="s">
        <v>1565</v>
      </c>
      <c r="D113" s="71">
        <v>5</v>
      </c>
      <c r="E113" s="45"/>
      <c r="F113" s="45"/>
      <c r="G113" s="45">
        <f t="shared" si="4"/>
        <v>5</v>
      </c>
    </row>
    <row r="114" ht="13.5" spans="1:7">
      <c r="A114" s="45">
        <v>8</v>
      </c>
      <c r="B114" s="46" t="s">
        <v>1564</v>
      </c>
      <c r="C114" s="50" t="s">
        <v>1493</v>
      </c>
      <c r="D114" s="52"/>
      <c r="E114" s="45"/>
      <c r="F114" s="45">
        <v>4</v>
      </c>
      <c r="G114" s="45">
        <f t="shared" si="4"/>
        <v>4</v>
      </c>
    </row>
    <row r="115" ht="13.5" spans="1:7">
      <c r="A115" s="39">
        <v>9</v>
      </c>
      <c r="B115" s="46" t="s">
        <v>496</v>
      </c>
      <c r="C115" s="50" t="s">
        <v>1486</v>
      </c>
      <c r="D115" s="45"/>
      <c r="E115" s="45"/>
      <c r="F115" s="45">
        <v>1</v>
      </c>
      <c r="G115" s="45">
        <f t="shared" si="4"/>
        <v>1</v>
      </c>
    </row>
    <row r="116" ht="13.5" spans="1:7">
      <c r="A116" s="45">
        <v>10</v>
      </c>
      <c r="B116" s="46" t="s">
        <v>497</v>
      </c>
      <c r="C116" s="50" t="s">
        <v>1486</v>
      </c>
      <c r="D116" s="45"/>
      <c r="E116" s="45"/>
      <c r="F116" s="45">
        <v>3</v>
      </c>
      <c r="G116" s="45">
        <f t="shared" si="4"/>
        <v>3</v>
      </c>
    </row>
    <row r="117" ht="13.5" spans="1:7">
      <c r="A117" s="39" t="s">
        <v>574</v>
      </c>
      <c r="B117" s="72" t="s">
        <v>1566</v>
      </c>
      <c r="C117" s="73"/>
      <c r="D117" s="41">
        <f>SUM(D118,D123,D126,D129,D133,D136,D138,D141,D143,D147,D152)</f>
        <v>1744</v>
      </c>
      <c r="E117" s="41">
        <f>SUM(E118,E123,E126,E129,E133,E136,E138,E141,E143,E147,E152)</f>
        <v>0</v>
      </c>
      <c r="F117" s="41">
        <f>SUM(F118,F123,F126,F129,F133,F136,F138,F141,F143,F147,F152)</f>
        <v>716</v>
      </c>
      <c r="G117" s="41">
        <f t="shared" si="4"/>
        <v>2460</v>
      </c>
    </row>
    <row r="118" ht="13.5" spans="1:7">
      <c r="A118" s="39" t="s">
        <v>1482</v>
      </c>
      <c r="B118" s="74" t="s">
        <v>532</v>
      </c>
      <c r="C118" s="75"/>
      <c r="D118" s="41">
        <f>SUM(D119:D122)</f>
        <v>206</v>
      </c>
      <c r="E118" s="41">
        <f>SUM(E119:E122)</f>
        <v>0</v>
      </c>
      <c r="F118" s="41">
        <f>SUM(F119:F122)</f>
        <v>120</v>
      </c>
      <c r="G118" s="41">
        <f t="shared" si="4"/>
        <v>326</v>
      </c>
    </row>
    <row r="119" ht="13.5" spans="1:7">
      <c r="A119" s="45">
        <v>1</v>
      </c>
      <c r="B119" s="76" t="s">
        <v>1567</v>
      </c>
      <c r="C119" s="54" t="s">
        <v>1568</v>
      </c>
      <c r="D119" s="45">
        <v>30</v>
      </c>
      <c r="E119" s="45"/>
      <c r="F119" s="45"/>
      <c r="G119" s="45">
        <f t="shared" si="4"/>
        <v>30</v>
      </c>
    </row>
    <row r="120" s="22" customFormat="true" ht="25.5" spans="1:7">
      <c r="A120" s="45">
        <v>2</v>
      </c>
      <c r="B120" s="77"/>
      <c r="C120" s="50" t="s">
        <v>1569</v>
      </c>
      <c r="D120" s="45"/>
      <c r="E120" s="45"/>
      <c r="F120" s="45">
        <v>120</v>
      </c>
      <c r="G120" s="45">
        <f t="shared" si="4"/>
        <v>120</v>
      </c>
    </row>
    <row r="121" ht="13.5" spans="1:7">
      <c r="A121" s="45">
        <v>3</v>
      </c>
      <c r="B121" s="78"/>
      <c r="C121" s="54" t="s">
        <v>1570</v>
      </c>
      <c r="D121" s="69">
        <v>39</v>
      </c>
      <c r="E121" s="45"/>
      <c r="F121" s="45"/>
      <c r="G121" s="45">
        <f t="shared" si="4"/>
        <v>39</v>
      </c>
    </row>
    <row r="122" ht="26.25" spans="1:7">
      <c r="A122" s="41">
        <v>4</v>
      </c>
      <c r="B122" s="46" t="s">
        <v>1567</v>
      </c>
      <c r="C122" s="54" t="s">
        <v>1571</v>
      </c>
      <c r="D122" s="45">
        <v>137</v>
      </c>
      <c r="E122" s="45"/>
      <c r="F122" s="45"/>
      <c r="G122" s="45">
        <f t="shared" si="4"/>
        <v>137</v>
      </c>
    </row>
    <row r="123" ht="13.5" spans="1:7">
      <c r="A123" s="39" t="s">
        <v>836</v>
      </c>
      <c r="B123" s="74" t="s">
        <v>575</v>
      </c>
      <c r="C123" s="75"/>
      <c r="D123" s="41">
        <f>SUM(D124:D125)</f>
        <v>45</v>
      </c>
      <c r="E123" s="41">
        <f t="shared" ref="E123:F123" si="7">SUM(E124:E125)</f>
        <v>0</v>
      </c>
      <c r="F123" s="41">
        <f t="shared" si="7"/>
        <v>4</v>
      </c>
      <c r="G123" s="41">
        <f t="shared" si="4"/>
        <v>49</v>
      </c>
    </row>
    <row r="124" ht="13.5" spans="1:7">
      <c r="A124" s="45">
        <v>1</v>
      </c>
      <c r="B124" s="76" t="s">
        <v>1567</v>
      </c>
      <c r="C124" s="79" t="s">
        <v>1572</v>
      </c>
      <c r="D124" s="45">
        <v>45</v>
      </c>
      <c r="E124" s="45"/>
      <c r="F124" s="45"/>
      <c r="G124" s="45">
        <f t="shared" si="4"/>
        <v>45</v>
      </c>
    </row>
    <row r="125" s="22" customFormat="true" spans="1:7">
      <c r="A125" s="45">
        <v>2</v>
      </c>
      <c r="B125" s="80"/>
      <c r="C125" s="50" t="s">
        <v>1498</v>
      </c>
      <c r="D125" s="45"/>
      <c r="E125" s="45"/>
      <c r="F125" s="45">
        <v>4</v>
      </c>
      <c r="G125" s="45">
        <f t="shared" si="4"/>
        <v>4</v>
      </c>
    </row>
    <row r="126" ht="13.5" spans="1:7">
      <c r="A126" s="39" t="s">
        <v>857</v>
      </c>
      <c r="B126" s="74" t="s">
        <v>614</v>
      </c>
      <c r="C126" s="75"/>
      <c r="D126" s="41">
        <f>SUM(D127:D128)</f>
        <v>115</v>
      </c>
      <c r="E126" s="41"/>
      <c r="F126" s="41"/>
      <c r="G126" s="41">
        <f t="shared" si="4"/>
        <v>115</v>
      </c>
    </row>
    <row r="127" ht="13.5" spans="1:7">
      <c r="A127" s="45">
        <v>1</v>
      </c>
      <c r="B127" s="81" t="s">
        <v>1567</v>
      </c>
      <c r="C127" s="79" t="s">
        <v>1572</v>
      </c>
      <c r="D127" s="45">
        <v>50</v>
      </c>
      <c r="E127" s="45"/>
      <c r="F127" s="45"/>
      <c r="G127" s="45">
        <f t="shared" si="4"/>
        <v>50</v>
      </c>
    </row>
    <row r="128" ht="13.5" spans="1:7">
      <c r="A128" s="39">
        <v>2</v>
      </c>
      <c r="B128" s="82"/>
      <c r="C128" s="83" t="s">
        <v>1573</v>
      </c>
      <c r="D128" s="45">
        <v>65</v>
      </c>
      <c r="E128" s="41"/>
      <c r="F128" s="41"/>
      <c r="G128" s="45">
        <f t="shared" si="4"/>
        <v>65</v>
      </c>
    </row>
    <row r="129" ht="13.5" spans="1:7">
      <c r="A129" s="39" t="s">
        <v>870</v>
      </c>
      <c r="B129" s="74" t="s">
        <v>647</v>
      </c>
      <c r="C129" s="75"/>
      <c r="D129" s="41">
        <f>SUM(D130:D132)</f>
        <v>132</v>
      </c>
      <c r="E129" s="41">
        <f t="shared" ref="E129:F129" si="8">SUM(E130:E132)</f>
        <v>0</v>
      </c>
      <c r="F129" s="41">
        <f t="shared" si="8"/>
        <v>20</v>
      </c>
      <c r="G129" s="41">
        <f t="shared" ref="G129:G146" si="9">SUM(D129:F129)</f>
        <v>152</v>
      </c>
    </row>
    <row r="130" s="22" customFormat="true" spans="1:7">
      <c r="A130" s="45">
        <v>1</v>
      </c>
      <c r="B130" s="81" t="s">
        <v>1567</v>
      </c>
      <c r="C130" s="83" t="s">
        <v>1572</v>
      </c>
      <c r="D130" s="45">
        <v>50</v>
      </c>
      <c r="E130" s="45"/>
      <c r="F130" s="45"/>
      <c r="G130" s="45">
        <f t="shared" si="9"/>
        <v>50</v>
      </c>
    </row>
    <row r="131" ht="13.5" spans="1:7">
      <c r="A131" s="45">
        <v>2</v>
      </c>
      <c r="B131" s="82"/>
      <c r="C131" s="54" t="s">
        <v>1498</v>
      </c>
      <c r="D131" s="45"/>
      <c r="E131" s="45"/>
      <c r="F131" s="45">
        <v>20</v>
      </c>
      <c r="G131" s="45">
        <f t="shared" si="9"/>
        <v>20</v>
      </c>
    </row>
    <row r="132" ht="24" customHeight="true" spans="1:7">
      <c r="A132" s="39">
        <v>3</v>
      </c>
      <c r="B132" s="85" t="s">
        <v>1574</v>
      </c>
      <c r="C132" s="54" t="s">
        <v>1575</v>
      </c>
      <c r="D132" s="45">
        <v>82</v>
      </c>
      <c r="E132" s="41"/>
      <c r="F132" s="41"/>
      <c r="G132" s="45">
        <f t="shared" si="9"/>
        <v>82</v>
      </c>
    </row>
    <row r="133" ht="13.5" spans="1:7">
      <c r="A133" s="39" t="s">
        <v>893</v>
      </c>
      <c r="B133" s="74" t="s">
        <v>663</v>
      </c>
      <c r="C133" s="75"/>
      <c r="D133" s="41">
        <f>SUM(D134:D135)</f>
        <v>135</v>
      </c>
      <c r="E133" s="41"/>
      <c r="F133" s="41"/>
      <c r="G133" s="41">
        <f t="shared" si="9"/>
        <v>135</v>
      </c>
    </row>
    <row r="134" s="22" customFormat="true" spans="1:7">
      <c r="A134" s="45">
        <v>1</v>
      </c>
      <c r="B134" s="53" t="s">
        <v>1567</v>
      </c>
      <c r="C134" s="83" t="s">
        <v>1572</v>
      </c>
      <c r="D134" s="45">
        <v>40</v>
      </c>
      <c r="E134" s="45"/>
      <c r="F134" s="45"/>
      <c r="G134" s="45">
        <f t="shared" si="9"/>
        <v>40</v>
      </c>
    </row>
    <row r="135" ht="25.5" spans="1:7">
      <c r="A135" s="39">
        <v>2</v>
      </c>
      <c r="B135" s="85" t="s">
        <v>1576</v>
      </c>
      <c r="C135" s="83" t="s">
        <v>1577</v>
      </c>
      <c r="D135" s="45">
        <v>95</v>
      </c>
      <c r="E135" s="41"/>
      <c r="F135" s="45"/>
      <c r="G135" s="45">
        <f t="shared" si="9"/>
        <v>95</v>
      </c>
    </row>
    <row r="136" ht="13.5" spans="1:7">
      <c r="A136" s="39" t="s">
        <v>901</v>
      </c>
      <c r="B136" s="74" t="s">
        <v>706</v>
      </c>
      <c r="C136" s="75"/>
      <c r="D136" s="41">
        <f>SUM(D137:D137)</f>
        <v>45</v>
      </c>
      <c r="E136" s="41"/>
      <c r="F136" s="41"/>
      <c r="G136" s="41">
        <f t="shared" si="9"/>
        <v>45</v>
      </c>
    </row>
    <row r="137" s="22" customFormat="true" spans="1:7">
      <c r="A137" s="45">
        <v>1</v>
      </c>
      <c r="B137" s="53" t="s">
        <v>1567</v>
      </c>
      <c r="C137" s="83" t="s">
        <v>1572</v>
      </c>
      <c r="D137" s="45">
        <v>45</v>
      </c>
      <c r="E137" s="45"/>
      <c r="F137" s="45"/>
      <c r="G137" s="45">
        <f t="shared" si="9"/>
        <v>45</v>
      </c>
    </row>
    <row r="138" ht="13.5" spans="1:7">
      <c r="A138" s="39" t="s">
        <v>913</v>
      </c>
      <c r="B138" s="74" t="s">
        <v>1578</v>
      </c>
      <c r="C138" s="75"/>
      <c r="D138" s="41">
        <f>SUM(D139:D140)</f>
        <v>270</v>
      </c>
      <c r="E138" s="41"/>
      <c r="F138" s="41"/>
      <c r="G138" s="41">
        <f t="shared" si="9"/>
        <v>270</v>
      </c>
    </row>
    <row r="139" ht="13.5" spans="1:7">
      <c r="A139" s="45">
        <v>1</v>
      </c>
      <c r="B139" s="53" t="s">
        <v>1567</v>
      </c>
      <c r="C139" s="83" t="s">
        <v>1572</v>
      </c>
      <c r="D139" s="45">
        <v>50</v>
      </c>
      <c r="E139" s="45"/>
      <c r="F139" s="45"/>
      <c r="G139" s="45">
        <f t="shared" si="9"/>
        <v>50</v>
      </c>
    </row>
    <row r="140" ht="26.25" spans="1:7">
      <c r="A140" s="45">
        <v>2</v>
      </c>
      <c r="B140" s="85" t="s">
        <v>1579</v>
      </c>
      <c r="C140" s="61" t="s">
        <v>1580</v>
      </c>
      <c r="D140" s="45">
        <v>220</v>
      </c>
      <c r="E140" s="45"/>
      <c r="F140" s="45"/>
      <c r="G140" s="45">
        <f t="shared" si="9"/>
        <v>220</v>
      </c>
    </row>
    <row r="141" ht="13.5" spans="1:7">
      <c r="A141" s="39" t="s">
        <v>918</v>
      </c>
      <c r="B141" s="74" t="s">
        <v>759</v>
      </c>
      <c r="C141" s="75"/>
      <c r="D141" s="41">
        <f>SUM(D142:D142)</f>
        <v>123</v>
      </c>
      <c r="E141" s="41"/>
      <c r="F141" s="41"/>
      <c r="G141" s="41">
        <f t="shared" si="9"/>
        <v>123</v>
      </c>
    </row>
    <row r="142" s="22" customFormat="true" ht="27" spans="1:7">
      <c r="A142" s="45">
        <v>1</v>
      </c>
      <c r="B142" s="53" t="s">
        <v>1567</v>
      </c>
      <c r="C142" s="54" t="s">
        <v>1581</v>
      </c>
      <c r="D142" s="45">
        <v>123</v>
      </c>
      <c r="E142" s="45"/>
      <c r="F142" s="45"/>
      <c r="G142" s="45">
        <f t="shared" si="9"/>
        <v>123</v>
      </c>
    </row>
    <row r="143" ht="13.5" spans="1:7">
      <c r="A143" s="39" t="s">
        <v>929</v>
      </c>
      <c r="B143" s="74" t="s">
        <v>770</v>
      </c>
      <c r="C143" s="75"/>
      <c r="D143" s="41">
        <f>SUM(D144:D146)</f>
        <v>120</v>
      </c>
      <c r="E143" s="41">
        <f>SUM(E144:E146)</f>
        <v>0</v>
      </c>
      <c r="F143" s="41">
        <f>SUM(F144:F146)</f>
        <v>30</v>
      </c>
      <c r="G143" s="41">
        <f>SUM(G144:G146)</f>
        <v>150</v>
      </c>
    </row>
    <row r="144" ht="13.5" spans="1:7">
      <c r="A144" s="45">
        <v>1</v>
      </c>
      <c r="B144" s="76" t="s">
        <v>1567</v>
      </c>
      <c r="C144" s="83" t="s">
        <v>1572</v>
      </c>
      <c r="D144" s="45">
        <v>70</v>
      </c>
      <c r="E144" s="45"/>
      <c r="F144" s="45"/>
      <c r="G144" s="45">
        <f t="shared" si="9"/>
        <v>70</v>
      </c>
    </row>
    <row r="145" s="22" customFormat="true" spans="1:7">
      <c r="A145" s="45">
        <v>2</v>
      </c>
      <c r="B145" s="77"/>
      <c r="C145" s="54" t="s">
        <v>1582</v>
      </c>
      <c r="D145" s="45">
        <v>50</v>
      </c>
      <c r="E145" s="45"/>
      <c r="F145" s="45"/>
      <c r="G145" s="45">
        <f t="shared" si="9"/>
        <v>50</v>
      </c>
    </row>
    <row r="146" ht="15" spans="1:7">
      <c r="A146" s="45">
        <v>3</v>
      </c>
      <c r="B146" s="80"/>
      <c r="C146" s="58" t="s">
        <v>1524</v>
      </c>
      <c r="D146" s="45"/>
      <c r="E146" s="45"/>
      <c r="F146" s="45">
        <v>30</v>
      </c>
      <c r="G146" s="45">
        <f t="shared" si="9"/>
        <v>30</v>
      </c>
    </row>
    <row r="147" ht="13.5" spans="1:7">
      <c r="A147" s="39" t="s">
        <v>933</v>
      </c>
      <c r="B147" s="74" t="s">
        <v>774</v>
      </c>
      <c r="C147" s="75"/>
      <c r="D147" s="41">
        <f>SUM(D148:D151)</f>
        <v>439</v>
      </c>
      <c r="E147" s="41">
        <f>SUM(E148:E151)</f>
        <v>0</v>
      </c>
      <c r="F147" s="41">
        <f>SUM(F148:F151)</f>
        <v>210</v>
      </c>
      <c r="G147" s="41">
        <f>SUM(G148:G151)</f>
        <v>649</v>
      </c>
    </row>
    <row r="148" s="22" customFormat="true" ht="25.5" spans="1:7">
      <c r="A148" s="45">
        <v>1</v>
      </c>
      <c r="B148" s="76" t="s">
        <v>1567</v>
      </c>
      <c r="C148" s="86" t="s">
        <v>1583</v>
      </c>
      <c r="D148" s="87">
        <v>80</v>
      </c>
      <c r="E148" s="45"/>
      <c r="F148" s="45"/>
      <c r="G148" s="45">
        <f t="shared" ref="G148:G155" si="10">SUM(D148:F148)</f>
        <v>80</v>
      </c>
    </row>
    <row r="149" ht="13.5" spans="1:7">
      <c r="A149" s="45">
        <v>2</v>
      </c>
      <c r="B149" s="77"/>
      <c r="C149" s="86" t="s">
        <v>1584</v>
      </c>
      <c r="D149" s="87">
        <v>129</v>
      </c>
      <c r="E149" s="45"/>
      <c r="F149" s="45"/>
      <c r="G149" s="45">
        <f t="shared" si="10"/>
        <v>129</v>
      </c>
    </row>
    <row r="150" customFormat="true" ht="13.5" spans="1:7">
      <c r="A150" s="45">
        <v>3</v>
      </c>
      <c r="B150" s="77"/>
      <c r="C150" s="86" t="s">
        <v>1585</v>
      </c>
      <c r="D150" s="87">
        <v>230</v>
      </c>
      <c r="E150" s="45"/>
      <c r="F150" s="45"/>
      <c r="G150" s="45">
        <f t="shared" si="10"/>
        <v>230</v>
      </c>
    </row>
    <row r="151" s="22" customFormat="true" ht="25.5" spans="1:7">
      <c r="A151" s="45">
        <v>4</v>
      </c>
      <c r="B151" s="80"/>
      <c r="C151" s="50" t="s">
        <v>1586</v>
      </c>
      <c r="D151" s="45"/>
      <c r="E151" s="45"/>
      <c r="F151" s="45">
        <v>210</v>
      </c>
      <c r="G151" s="45">
        <f t="shared" si="10"/>
        <v>210</v>
      </c>
    </row>
    <row r="152" s="22" customFormat="true" spans="1:7">
      <c r="A152" s="39" t="s">
        <v>937</v>
      </c>
      <c r="B152" s="88" t="s">
        <v>1587</v>
      </c>
      <c r="C152" s="89"/>
      <c r="D152" s="41">
        <f>SUM(D153:D155)</f>
        <v>114</v>
      </c>
      <c r="E152" s="41">
        <f t="shared" ref="E152:F152" si="11">SUM(E153:E155)</f>
        <v>0</v>
      </c>
      <c r="F152" s="41">
        <f t="shared" si="11"/>
        <v>332</v>
      </c>
      <c r="G152" s="41">
        <f t="shared" si="10"/>
        <v>446</v>
      </c>
    </row>
    <row r="153" ht="13.5" spans="1:7">
      <c r="A153" s="45">
        <v>1</v>
      </c>
      <c r="B153" s="81" t="s">
        <v>1567</v>
      </c>
      <c r="C153" s="90" t="s">
        <v>1588</v>
      </c>
      <c r="D153" s="44">
        <v>114</v>
      </c>
      <c r="E153" s="45"/>
      <c r="F153" s="45"/>
      <c r="G153" s="45">
        <f t="shared" si="10"/>
        <v>114</v>
      </c>
    </row>
    <row r="154" ht="13.5" spans="1:7">
      <c r="A154" s="45">
        <v>2</v>
      </c>
      <c r="B154" s="91"/>
      <c r="C154" s="47" t="s">
        <v>1498</v>
      </c>
      <c r="D154" s="45"/>
      <c r="E154" s="45"/>
      <c r="F154" s="45">
        <v>285</v>
      </c>
      <c r="G154" s="45">
        <f t="shared" si="10"/>
        <v>285</v>
      </c>
    </row>
    <row r="155" ht="13.5" spans="1:7">
      <c r="A155" s="45">
        <v>3</v>
      </c>
      <c r="B155" s="82"/>
      <c r="C155" s="47" t="s">
        <v>1589</v>
      </c>
      <c r="D155" s="92"/>
      <c r="E155" s="92"/>
      <c r="F155" s="68">
        <v>47</v>
      </c>
      <c r="G155" s="45">
        <f t="shared" si="10"/>
        <v>47</v>
      </c>
    </row>
  </sheetData>
  <customSheetViews>
    <customSheetView guid="{40546AE0-6B6D-4AC1-BF36-7BDCA8DD176C}" scale="130">
      <pane xSplit="3" ySplit="6" topLeftCell="D64" activePane="bottomRight" state="frozen"/>
      <selection activeCell="F68" sqref="F68"/>
      <pageMargins left="0.748031496062992" right="0.748031496062992" top="0.984251968503937" bottom="0.984251968503937" header="0.511811023622047" footer="0.511811023622047"/>
      <printOptions horizontalCentered="true"/>
      <pageSetup paperSize="9" orientation="portrait"/>
      <headerFooter/>
    </customSheetView>
  </customSheetViews>
  <mergeCells count="22">
    <mergeCell ref="A1:B1"/>
    <mergeCell ref="A2:G2"/>
    <mergeCell ref="F3:G3"/>
    <mergeCell ref="B117:C117"/>
    <mergeCell ref="B118:C118"/>
    <mergeCell ref="B123:C123"/>
    <mergeCell ref="B126:C126"/>
    <mergeCell ref="B129:C129"/>
    <mergeCell ref="B133:C133"/>
    <mergeCell ref="B136:C136"/>
    <mergeCell ref="B138:C138"/>
    <mergeCell ref="B141:C141"/>
    <mergeCell ref="B143:C143"/>
    <mergeCell ref="B147:C147"/>
    <mergeCell ref="B152:C152"/>
    <mergeCell ref="B119:B121"/>
    <mergeCell ref="B124:B125"/>
    <mergeCell ref="B127:B128"/>
    <mergeCell ref="B130:B131"/>
    <mergeCell ref="B144:B146"/>
    <mergeCell ref="B148:B151"/>
    <mergeCell ref="B153:B155"/>
  </mergeCells>
  <printOptions horizontalCentered="true"/>
  <pageMargins left="0.748031496062992" right="0.748031496062992" top="0.984251968503937" bottom="0.984251968503937" header="0.511811023622047" footer="0.511811023622047"/>
  <pageSetup paperSize="9" orientation="portrait"/>
  <headerFooter/>
  <ignoredErrors>
    <ignoredError sqref="G143:G147" formula="true"/>
  </ignoredError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1"/>
  <sheetViews>
    <sheetView view="pageBreakPreview" zoomScaleNormal="100" zoomScaleSheetLayoutView="100" topLeftCell="A22" workbookViewId="0">
      <selection activeCell="G8" sqref="G8"/>
    </sheetView>
  </sheetViews>
  <sheetFormatPr defaultColWidth="9" defaultRowHeight="13.5" outlineLevelCol="7"/>
  <cols>
    <col min="1" max="1" width="6" style="2" customWidth="true"/>
    <col min="2" max="2" width="5.875" style="2" customWidth="true"/>
    <col min="3" max="3" width="23.75" style="2" customWidth="true"/>
    <col min="4" max="4" width="25.625" style="2" customWidth="true"/>
    <col min="5" max="5" width="25.875" style="2" customWidth="true"/>
    <col min="6" max="16384" width="9" style="2"/>
  </cols>
  <sheetData>
    <row r="1" ht="21" customHeight="true" spans="1:3">
      <c r="A1" s="3" t="s">
        <v>1590</v>
      </c>
      <c r="B1" s="3"/>
      <c r="C1" s="3"/>
    </row>
    <row r="2" ht="46.5" customHeight="true" spans="1:5">
      <c r="A2" s="4" t="s">
        <v>1591</v>
      </c>
      <c r="B2" s="5"/>
      <c r="C2" s="5"/>
      <c r="D2" s="5"/>
      <c r="E2" s="5"/>
    </row>
    <row r="3" ht="21.75" customHeight="true" spans="1:5">
      <c r="A3" s="6"/>
      <c r="B3" s="6"/>
      <c r="C3" s="6"/>
      <c r="D3" s="7"/>
      <c r="E3" s="20" t="s">
        <v>956</v>
      </c>
    </row>
    <row r="4" ht="21" customHeight="true" spans="1:5">
      <c r="A4" s="8" t="s">
        <v>1592</v>
      </c>
      <c r="B4" s="8" t="s">
        <v>1593</v>
      </c>
      <c r="C4" s="8"/>
      <c r="D4" s="9" t="s">
        <v>1594</v>
      </c>
      <c r="E4" s="9" t="s">
        <v>1595</v>
      </c>
    </row>
    <row r="5" s="1" customFormat="true" ht="21" customHeight="true" spans="1:5">
      <c r="A5" s="8" t="s">
        <v>1596</v>
      </c>
      <c r="B5" s="8"/>
      <c r="C5" s="8"/>
      <c r="D5" s="8">
        <f>SUM(D6,D16,D28,D40,D47,D51)</f>
        <v>35100</v>
      </c>
      <c r="E5" s="8">
        <f>SUM(E6,E16,E28,E40,E47,E51)</f>
        <v>10548</v>
      </c>
    </row>
    <row r="6" s="1" customFormat="true" ht="21" customHeight="true" spans="1:5">
      <c r="A6" s="10" t="s">
        <v>1597</v>
      </c>
      <c r="B6" s="10"/>
      <c r="C6" s="10"/>
      <c r="D6" s="8">
        <f>SUM(D8:D15)</f>
        <v>9900</v>
      </c>
      <c r="E6" s="8">
        <f>SUM(E8:E15)</f>
        <v>2973</v>
      </c>
    </row>
    <row r="7" ht="21" customHeight="true" spans="1:5">
      <c r="A7" s="11"/>
      <c r="B7" s="12" t="s">
        <v>1598</v>
      </c>
      <c r="C7" s="8" t="s">
        <v>1599</v>
      </c>
      <c r="D7" s="13">
        <f>SUM(D8:D10)</f>
        <v>3024.24</v>
      </c>
      <c r="E7" s="13">
        <v>908</v>
      </c>
    </row>
    <row r="8" ht="21" customHeight="true" spans="1:5">
      <c r="A8" s="13">
        <v>1</v>
      </c>
      <c r="B8" s="12"/>
      <c r="C8" s="14" t="s">
        <v>1600</v>
      </c>
      <c r="D8" s="13">
        <v>752.07</v>
      </c>
      <c r="E8" s="13">
        <v>226</v>
      </c>
    </row>
    <row r="9" ht="21" customHeight="true" spans="1:5">
      <c r="A9" s="13">
        <v>2</v>
      </c>
      <c r="B9" s="12"/>
      <c r="C9" s="14" t="s">
        <v>1601</v>
      </c>
      <c r="D9" s="13">
        <v>1773.07</v>
      </c>
      <c r="E9" s="13">
        <v>532</v>
      </c>
    </row>
    <row r="10" ht="21" customHeight="true" spans="1:5">
      <c r="A10" s="13">
        <v>3</v>
      </c>
      <c r="B10" s="12"/>
      <c r="C10" s="14" t="s">
        <v>1602</v>
      </c>
      <c r="D10" s="13">
        <v>499.1</v>
      </c>
      <c r="E10" s="13">
        <v>150</v>
      </c>
    </row>
    <row r="11" ht="21" customHeight="true" spans="1:5">
      <c r="A11" s="13">
        <v>4</v>
      </c>
      <c r="B11" s="13" t="s">
        <v>1603</v>
      </c>
      <c r="C11" s="13"/>
      <c r="D11" s="13">
        <v>1011.88</v>
      </c>
      <c r="E11" s="13">
        <v>304</v>
      </c>
    </row>
    <row r="12" ht="21" customHeight="true" spans="1:5">
      <c r="A12" s="13">
        <v>5</v>
      </c>
      <c r="B12" s="13" t="s">
        <v>1604</v>
      </c>
      <c r="C12" s="13"/>
      <c r="D12" s="13">
        <v>1337.78</v>
      </c>
      <c r="E12" s="13">
        <v>402</v>
      </c>
    </row>
    <row r="13" ht="21" customHeight="true" spans="1:5">
      <c r="A13" s="13">
        <v>6</v>
      </c>
      <c r="B13" s="13" t="s">
        <v>1605</v>
      </c>
      <c r="C13" s="13"/>
      <c r="D13" s="13">
        <v>1369.68</v>
      </c>
      <c r="E13" s="13">
        <v>411</v>
      </c>
    </row>
    <row r="14" ht="21" customHeight="true" spans="1:5">
      <c r="A14" s="13">
        <v>7</v>
      </c>
      <c r="B14" s="13" t="s">
        <v>1606</v>
      </c>
      <c r="C14" s="13"/>
      <c r="D14" s="13">
        <v>1583.91</v>
      </c>
      <c r="E14" s="13">
        <v>476</v>
      </c>
    </row>
    <row r="15" ht="21" customHeight="true" spans="1:5">
      <c r="A15" s="13">
        <v>8</v>
      </c>
      <c r="B15" s="13" t="s">
        <v>1607</v>
      </c>
      <c r="C15" s="13"/>
      <c r="D15" s="13">
        <v>1572.51</v>
      </c>
      <c r="E15" s="13">
        <v>472</v>
      </c>
    </row>
    <row r="16" s="1" customFormat="true" ht="21" customHeight="true" spans="1:8">
      <c r="A16" s="10" t="s">
        <v>1608</v>
      </c>
      <c r="B16" s="10"/>
      <c r="C16" s="10"/>
      <c r="D16" s="8">
        <f>SUM(D18:D27)</f>
        <v>6600</v>
      </c>
      <c r="E16" s="8">
        <f>SUM(E18:E27)</f>
        <v>1985</v>
      </c>
      <c r="G16" s="2"/>
      <c r="H16" s="2"/>
    </row>
    <row r="17" ht="21" customHeight="true" spans="1:5">
      <c r="A17" s="8"/>
      <c r="B17" s="15" t="s">
        <v>1598</v>
      </c>
      <c r="C17" s="8" t="s">
        <v>1599</v>
      </c>
      <c r="D17" s="13">
        <f>SUM(D18:D24)</f>
        <v>2821</v>
      </c>
      <c r="E17" s="13">
        <f>SUM(E18:E24)</f>
        <v>850</v>
      </c>
    </row>
    <row r="18" ht="21" customHeight="true" spans="1:5">
      <c r="A18" s="13">
        <v>9</v>
      </c>
      <c r="B18" s="16"/>
      <c r="C18" s="14" t="s">
        <v>1609</v>
      </c>
      <c r="D18" s="13">
        <v>884</v>
      </c>
      <c r="E18" s="13">
        <v>266</v>
      </c>
    </row>
    <row r="19" ht="21" customHeight="true" spans="1:5">
      <c r="A19" s="13">
        <v>10</v>
      </c>
      <c r="B19" s="16"/>
      <c r="C19" s="14" t="s">
        <v>1610</v>
      </c>
      <c r="D19" s="13">
        <v>110</v>
      </c>
      <c r="E19" s="13">
        <v>33</v>
      </c>
    </row>
    <row r="20" ht="21" customHeight="true" spans="1:5">
      <c r="A20" s="13">
        <v>11</v>
      </c>
      <c r="B20" s="16"/>
      <c r="C20" s="14" t="s">
        <v>1611</v>
      </c>
      <c r="D20" s="13">
        <v>198</v>
      </c>
      <c r="E20" s="13">
        <v>60</v>
      </c>
    </row>
    <row r="21" ht="21" customHeight="true" spans="1:5">
      <c r="A21" s="13">
        <v>12</v>
      </c>
      <c r="B21" s="16"/>
      <c r="C21" s="14" t="s">
        <v>1612</v>
      </c>
      <c r="D21" s="13">
        <v>364</v>
      </c>
      <c r="E21" s="13">
        <v>110</v>
      </c>
    </row>
    <row r="22" ht="21" customHeight="true" spans="1:5">
      <c r="A22" s="13">
        <v>13</v>
      </c>
      <c r="B22" s="16"/>
      <c r="C22" s="14" t="s">
        <v>1613</v>
      </c>
      <c r="D22" s="13">
        <v>63</v>
      </c>
      <c r="E22" s="13">
        <v>19</v>
      </c>
    </row>
    <row r="23" ht="21" customHeight="true" spans="1:5">
      <c r="A23" s="13">
        <v>14</v>
      </c>
      <c r="B23" s="16"/>
      <c r="C23" s="14" t="s">
        <v>1614</v>
      </c>
      <c r="D23" s="13">
        <v>104</v>
      </c>
      <c r="E23" s="13">
        <v>32</v>
      </c>
    </row>
    <row r="24" ht="21" customHeight="true" spans="1:5">
      <c r="A24" s="13">
        <v>15</v>
      </c>
      <c r="B24" s="17"/>
      <c r="C24" s="14" t="s">
        <v>1615</v>
      </c>
      <c r="D24" s="13">
        <v>1098</v>
      </c>
      <c r="E24" s="13">
        <v>330</v>
      </c>
    </row>
    <row r="25" ht="21" customHeight="true" spans="1:5">
      <c r="A25" s="13">
        <v>16</v>
      </c>
      <c r="B25" s="13" t="s">
        <v>1616</v>
      </c>
      <c r="C25" s="13"/>
      <c r="D25" s="13">
        <v>1612</v>
      </c>
      <c r="E25" s="13">
        <v>484</v>
      </c>
    </row>
    <row r="26" ht="21" customHeight="true" spans="1:5">
      <c r="A26" s="13">
        <v>17</v>
      </c>
      <c r="B26" s="13" t="s">
        <v>1617</v>
      </c>
      <c r="C26" s="13"/>
      <c r="D26" s="13">
        <v>1202</v>
      </c>
      <c r="E26" s="13">
        <v>361</v>
      </c>
    </row>
    <row r="27" ht="21" customHeight="true" spans="1:5">
      <c r="A27" s="13">
        <v>18</v>
      </c>
      <c r="B27" s="13" t="s">
        <v>1618</v>
      </c>
      <c r="C27" s="13"/>
      <c r="D27" s="13">
        <v>965</v>
      </c>
      <c r="E27" s="13">
        <v>290</v>
      </c>
    </row>
    <row r="28" s="1" customFormat="true" ht="21" customHeight="true" spans="1:8">
      <c r="A28" s="10" t="s">
        <v>1619</v>
      </c>
      <c r="B28" s="10"/>
      <c r="C28" s="10"/>
      <c r="D28" s="8">
        <f>SUM(D30:D39)</f>
        <v>6500</v>
      </c>
      <c r="E28" s="8">
        <f>SUM(E30:E39)</f>
        <v>1955</v>
      </c>
      <c r="G28" s="2"/>
      <c r="H28" s="2"/>
    </row>
    <row r="29" ht="21" customHeight="true" spans="1:5">
      <c r="A29" s="8"/>
      <c r="B29" s="12" t="s">
        <v>1598</v>
      </c>
      <c r="C29" s="8" t="s">
        <v>1599</v>
      </c>
      <c r="D29" s="13">
        <f>SUM(D30:D36)</f>
        <v>3630</v>
      </c>
      <c r="E29" s="13">
        <f>SUM(E30:E36)</f>
        <v>1093</v>
      </c>
    </row>
    <row r="30" ht="21" customHeight="true" spans="1:5">
      <c r="A30" s="13">
        <v>19</v>
      </c>
      <c r="B30" s="12"/>
      <c r="C30" s="18" t="s">
        <v>1620</v>
      </c>
      <c r="D30" s="13">
        <v>293</v>
      </c>
      <c r="E30" s="13">
        <v>88</v>
      </c>
    </row>
    <row r="31" ht="21" customHeight="true" spans="1:5">
      <c r="A31" s="13">
        <v>20</v>
      </c>
      <c r="B31" s="12"/>
      <c r="C31" s="18" t="s">
        <v>1621</v>
      </c>
      <c r="D31" s="13">
        <v>338</v>
      </c>
      <c r="E31" s="13">
        <v>102</v>
      </c>
    </row>
    <row r="32" ht="21" customHeight="true" spans="1:5">
      <c r="A32" s="13">
        <v>21</v>
      </c>
      <c r="B32" s="12"/>
      <c r="C32" s="18" t="s">
        <v>1622</v>
      </c>
      <c r="D32" s="13">
        <v>377.6</v>
      </c>
      <c r="E32" s="13">
        <v>115</v>
      </c>
    </row>
    <row r="33" ht="21" customHeight="true" spans="1:5">
      <c r="A33" s="13">
        <v>22</v>
      </c>
      <c r="B33" s="12"/>
      <c r="C33" s="18" t="s">
        <v>1623</v>
      </c>
      <c r="D33" s="13">
        <v>105</v>
      </c>
      <c r="E33" s="13">
        <v>32</v>
      </c>
    </row>
    <row r="34" ht="21" customHeight="true" spans="1:5">
      <c r="A34" s="13">
        <v>23</v>
      </c>
      <c r="B34" s="12" t="s">
        <v>1598</v>
      </c>
      <c r="C34" s="18" t="s">
        <v>1624</v>
      </c>
      <c r="D34" s="13">
        <v>787</v>
      </c>
      <c r="E34" s="13">
        <v>237</v>
      </c>
    </row>
    <row r="35" ht="21" customHeight="true" spans="1:5">
      <c r="A35" s="13">
        <v>24</v>
      </c>
      <c r="B35" s="12"/>
      <c r="C35" s="18" t="s">
        <v>1625</v>
      </c>
      <c r="D35" s="13">
        <v>1149.4</v>
      </c>
      <c r="E35" s="13">
        <v>345</v>
      </c>
    </row>
    <row r="36" ht="21" customHeight="true" spans="1:5">
      <c r="A36" s="13">
        <v>25</v>
      </c>
      <c r="B36" s="12"/>
      <c r="C36" s="18" t="s">
        <v>1626</v>
      </c>
      <c r="D36" s="13">
        <v>580</v>
      </c>
      <c r="E36" s="13">
        <v>174</v>
      </c>
    </row>
    <row r="37" ht="21" customHeight="true" spans="1:5">
      <c r="A37" s="13">
        <v>26</v>
      </c>
      <c r="B37" s="13" t="s">
        <v>1627</v>
      </c>
      <c r="C37" s="13"/>
      <c r="D37" s="13">
        <v>1142</v>
      </c>
      <c r="E37" s="13">
        <v>343</v>
      </c>
    </row>
    <row r="38" ht="21" customHeight="true" spans="1:5">
      <c r="A38" s="13">
        <v>27</v>
      </c>
      <c r="B38" s="13" t="s">
        <v>1628</v>
      </c>
      <c r="C38" s="13"/>
      <c r="D38" s="13">
        <v>668</v>
      </c>
      <c r="E38" s="13">
        <v>201</v>
      </c>
    </row>
    <row r="39" ht="21" customHeight="true" spans="1:5">
      <c r="A39" s="13">
        <v>28</v>
      </c>
      <c r="B39" s="13" t="s">
        <v>1629</v>
      </c>
      <c r="C39" s="13"/>
      <c r="D39" s="13">
        <v>1060</v>
      </c>
      <c r="E39" s="13">
        <v>318</v>
      </c>
    </row>
    <row r="40" s="1" customFormat="true" ht="21" customHeight="true" spans="1:8">
      <c r="A40" s="10" t="s">
        <v>1630</v>
      </c>
      <c r="B40" s="10"/>
      <c r="C40" s="10"/>
      <c r="D40" s="8">
        <f>SUM(D42:D46)</f>
        <v>1600</v>
      </c>
      <c r="E40" s="8">
        <f>SUM(E42:E46)</f>
        <v>483</v>
      </c>
      <c r="G40" s="2"/>
      <c r="H40" s="2"/>
    </row>
    <row r="41" ht="21" customHeight="true" spans="1:5">
      <c r="A41" s="8"/>
      <c r="B41" s="12" t="s">
        <v>1598</v>
      </c>
      <c r="C41" s="8" t="s">
        <v>1599</v>
      </c>
      <c r="D41" s="13">
        <f>SUM(D42:D43)</f>
        <v>283</v>
      </c>
      <c r="E41" s="13">
        <f>SUM(E42:E43)</f>
        <v>86</v>
      </c>
    </row>
    <row r="42" ht="21" customHeight="true" spans="1:5">
      <c r="A42" s="13">
        <v>29</v>
      </c>
      <c r="B42" s="12"/>
      <c r="C42" s="18" t="s">
        <v>1631</v>
      </c>
      <c r="D42" s="13">
        <v>188</v>
      </c>
      <c r="E42" s="13">
        <v>57</v>
      </c>
    </row>
    <row r="43" ht="21" customHeight="true" spans="1:5">
      <c r="A43" s="13">
        <v>30</v>
      </c>
      <c r="B43" s="12"/>
      <c r="C43" s="18" t="s">
        <v>1632</v>
      </c>
      <c r="D43" s="13">
        <v>95</v>
      </c>
      <c r="E43" s="13">
        <v>29</v>
      </c>
    </row>
    <row r="44" ht="21" customHeight="true" spans="1:5">
      <c r="A44" s="13">
        <v>31</v>
      </c>
      <c r="B44" s="13" t="s">
        <v>1633</v>
      </c>
      <c r="C44" s="13"/>
      <c r="D44" s="13">
        <v>61</v>
      </c>
      <c r="E44" s="13">
        <v>19</v>
      </c>
    </row>
    <row r="45" ht="21" customHeight="true" spans="1:5">
      <c r="A45" s="13">
        <v>32</v>
      </c>
      <c r="B45" s="13" t="s">
        <v>1634</v>
      </c>
      <c r="C45" s="13"/>
      <c r="D45" s="13">
        <v>74</v>
      </c>
      <c r="E45" s="13">
        <v>23</v>
      </c>
    </row>
    <row r="46" ht="21" customHeight="true" spans="1:5">
      <c r="A46" s="13">
        <v>33</v>
      </c>
      <c r="B46" s="13" t="s">
        <v>1635</v>
      </c>
      <c r="C46" s="13"/>
      <c r="D46" s="13">
        <v>1182</v>
      </c>
      <c r="E46" s="13">
        <v>355</v>
      </c>
    </row>
    <row r="47" s="1" customFormat="true" ht="21" customHeight="true" spans="1:8">
      <c r="A47" s="10" t="s">
        <v>1636</v>
      </c>
      <c r="B47" s="10"/>
      <c r="C47" s="10"/>
      <c r="D47" s="8">
        <f>SUM(D48:D50)</f>
        <v>4500</v>
      </c>
      <c r="E47" s="8">
        <v>1350</v>
      </c>
      <c r="G47" s="2"/>
      <c r="H47" s="2"/>
    </row>
    <row r="48" ht="21" customHeight="true" spans="1:5">
      <c r="A48" s="13">
        <v>34</v>
      </c>
      <c r="B48" s="13" t="s">
        <v>1637</v>
      </c>
      <c r="C48" s="13"/>
      <c r="D48" s="13">
        <v>1480</v>
      </c>
      <c r="E48" s="13">
        <v>444</v>
      </c>
    </row>
    <row r="49" ht="21" customHeight="true" spans="1:5">
      <c r="A49" s="13">
        <v>35</v>
      </c>
      <c r="B49" s="13" t="s">
        <v>1638</v>
      </c>
      <c r="C49" s="13"/>
      <c r="D49" s="13">
        <v>1440</v>
      </c>
      <c r="E49" s="13">
        <v>432</v>
      </c>
    </row>
    <row r="50" ht="21" customHeight="true" spans="1:5">
      <c r="A50" s="13">
        <v>36</v>
      </c>
      <c r="B50" s="13" t="s">
        <v>1639</v>
      </c>
      <c r="C50" s="13"/>
      <c r="D50" s="13">
        <v>1580</v>
      </c>
      <c r="E50" s="13">
        <v>474</v>
      </c>
    </row>
    <row r="51" s="1" customFormat="true" ht="21" customHeight="true" spans="1:8">
      <c r="A51" s="10" t="s">
        <v>1640</v>
      </c>
      <c r="B51" s="10"/>
      <c r="C51" s="10"/>
      <c r="D51" s="8">
        <f>SUM(D53:D57)</f>
        <v>6000</v>
      </c>
      <c r="E51" s="8">
        <f>SUM(E53:E57)</f>
        <v>1802</v>
      </c>
      <c r="G51" s="2"/>
      <c r="H51" s="2"/>
    </row>
    <row r="52" ht="21" customHeight="true" spans="1:5">
      <c r="A52" s="8"/>
      <c r="B52" s="12" t="s">
        <v>1598</v>
      </c>
      <c r="C52" s="8" t="s">
        <v>1599</v>
      </c>
      <c r="D52" s="13">
        <f>SUM(D53:D54)</f>
        <v>1750</v>
      </c>
      <c r="E52" s="13">
        <f>SUM(E53:E54)</f>
        <v>526</v>
      </c>
    </row>
    <row r="53" ht="21" customHeight="true" spans="1:5">
      <c r="A53" s="13">
        <v>37</v>
      </c>
      <c r="B53" s="12"/>
      <c r="C53" s="18" t="s">
        <v>1641</v>
      </c>
      <c r="D53" s="13">
        <v>766</v>
      </c>
      <c r="E53" s="13">
        <v>230</v>
      </c>
    </row>
    <row r="54" ht="21" customHeight="true" spans="1:5">
      <c r="A54" s="13">
        <v>38</v>
      </c>
      <c r="B54" s="12"/>
      <c r="C54" s="18" t="s">
        <v>1642</v>
      </c>
      <c r="D54" s="13">
        <v>984</v>
      </c>
      <c r="E54" s="13">
        <v>296</v>
      </c>
    </row>
    <row r="55" ht="21" customHeight="true" spans="1:5">
      <c r="A55" s="13">
        <v>39</v>
      </c>
      <c r="B55" s="13" t="s">
        <v>1643</v>
      </c>
      <c r="C55" s="13"/>
      <c r="D55" s="13">
        <v>1791</v>
      </c>
      <c r="E55" s="13">
        <v>538</v>
      </c>
    </row>
    <row r="56" ht="21" customHeight="true" spans="1:5">
      <c r="A56" s="13">
        <v>40</v>
      </c>
      <c r="B56" s="13" t="s">
        <v>1644</v>
      </c>
      <c r="C56" s="13"/>
      <c r="D56" s="13">
        <v>1226</v>
      </c>
      <c r="E56" s="13">
        <v>368</v>
      </c>
    </row>
    <row r="57" ht="21" customHeight="true" spans="1:5">
      <c r="A57" s="13">
        <v>41</v>
      </c>
      <c r="B57" s="19" t="s">
        <v>496</v>
      </c>
      <c r="C57" s="13"/>
      <c r="D57" s="13">
        <v>1233</v>
      </c>
      <c r="E57" s="13">
        <v>370</v>
      </c>
    </row>
    <row r="58" ht="30" customHeight="true"/>
    <row r="131" spans="1:1">
      <c r="A131" s="21"/>
    </row>
  </sheetData>
  <customSheetViews>
    <customSheetView guid="{40546AE0-6B6D-4AC1-BF36-7BDCA8DD176C}" topLeftCell="A23">
      <selection activeCell="E34" sqref="E34"/>
      <pageMargins left="0.7" right="0.7" top="0.75" bottom="0.75" header="0.3" footer="0.3"/>
      <pageSetup paperSize="9" orientation="portrait"/>
      <headerFooter/>
    </customSheetView>
  </customSheetViews>
  <mergeCells count="37">
    <mergeCell ref="A1:C1"/>
    <mergeCell ref="A2:E2"/>
    <mergeCell ref="A3:C3"/>
    <mergeCell ref="B4:C4"/>
    <mergeCell ref="A5:C5"/>
    <mergeCell ref="A6:C6"/>
    <mergeCell ref="B11:C11"/>
    <mergeCell ref="B12:C12"/>
    <mergeCell ref="B13:C13"/>
    <mergeCell ref="B14:C14"/>
    <mergeCell ref="B15:C15"/>
    <mergeCell ref="A16:C16"/>
    <mergeCell ref="B25:C25"/>
    <mergeCell ref="B26:C26"/>
    <mergeCell ref="B27:C27"/>
    <mergeCell ref="A28:C28"/>
    <mergeCell ref="B37:C37"/>
    <mergeCell ref="B38:C38"/>
    <mergeCell ref="B39:C39"/>
    <mergeCell ref="A40:C40"/>
    <mergeCell ref="B44:C44"/>
    <mergeCell ref="B45:C45"/>
    <mergeCell ref="B46:C46"/>
    <mergeCell ref="A47:C47"/>
    <mergeCell ref="B48:C48"/>
    <mergeCell ref="B49:C49"/>
    <mergeCell ref="B50:C50"/>
    <mergeCell ref="A51:C51"/>
    <mergeCell ref="B55:C55"/>
    <mergeCell ref="B56:C56"/>
    <mergeCell ref="B57:C57"/>
    <mergeCell ref="B7:B10"/>
    <mergeCell ref="B17:B24"/>
    <mergeCell ref="B29:B33"/>
    <mergeCell ref="B34:B36"/>
    <mergeCell ref="B41:B43"/>
    <mergeCell ref="B52:B54"/>
  </mergeCells>
  <printOptions horizontalCentered="true"/>
  <pageMargins left="0.708661417322835" right="0.708661417322835" top="0.748031496062992" bottom="0.748031496062992" header="0.31496062992126" footer="0.31496062992126"/>
  <pageSetup paperSize="9" orientation="portrait"/>
  <headerFooter/>
  <ignoredErrors>
    <ignoredError sqref="E29 E51 D40:E41 E6 E17 D52:E52 D47 D28:D29 D16:D17 D6:D7" formulaRange="true"/>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19</vt:i4>
      </vt:variant>
    </vt:vector>
  </HeadingPairs>
  <TitlesOfParts>
    <vt:vector size="19" baseType="lpstr">
      <vt:lpstr>附件1汇总简表 </vt:lpstr>
      <vt:lpstr>附件2-1</vt:lpstr>
      <vt:lpstr>附件2-2</vt:lpstr>
      <vt:lpstr>附件3-1-1</vt:lpstr>
      <vt:lpstr>附件3-1-2</vt:lpstr>
      <vt:lpstr>附件3-1-3</vt:lpstr>
      <vt:lpstr>附件3-2-1</vt:lpstr>
      <vt:lpstr>附件3-2-2</vt:lpstr>
      <vt:lpstr>附件3-2-3</vt:lpstr>
      <vt:lpstr>附件3-3</vt:lpstr>
      <vt:lpstr>附件3-4-1</vt:lpstr>
      <vt:lpstr>附件3-4-2</vt:lpstr>
      <vt:lpstr>附件3-5</vt:lpstr>
      <vt:lpstr>附件3-6</vt:lpstr>
      <vt:lpstr>附件3-7</vt:lpstr>
      <vt:lpstr>附件3-8-1</vt:lpstr>
      <vt:lpstr>附件3-8-2</vt:lpstr>
      <vt:lpstr>附件3-9</vt:lpstr>
      <vt:lpstr>附件3-10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GJ</dc:creator>
  <cp:lastModifiedBy>王晓芳</cp:lastModifiedBy>
  <dcterms:created xsi:type="dcterms:W3CDTF">2019-03-29T16:58:00Z</dcterms:created>
  <cp:lastPrinted>2026-05-08T11:30:00Z</cp:lastPrinted>
  <dcterms:modified xsi:type="dcterms:W3CDTF">2026-07-07T17:16:27Z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2AF79F4BADCC4C44AEC55656D5A25D51</vt:lpwstr>
  </property>
  <property fmtid="{D5CDD505-2E9C-101B-9397-08002B2CF9AE}" pid="3" name="KSOProductBuildVer">
    <vt:lpwstr>2052-11.8.2.9958</vt:lpwstr>
  </property>
  <property fmtid="{D5CDD505-2E9C-101B-9397-08002B2CF9AE}" pid="4" name="CalculationRule">
    <vt:i4>0</vt:i4>
  </property>
</Properties>
</file>